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0" yWindow="120" windowWidth="19155" windowHeight="11760" activeTab="2"/>
  </bookViews>
  <sheets>
    <sheet name="Sheet1" sheetId="1" r:id="rId1"/>
    <sheet name="0100869-101 rev 101" sheetId="2" r:id="rId2"/>
    <sheet name="0100869-301_rev_04" sheetId="3" r:id="rId3"/>
  </sheets>
  <calcPr calcId="125725"/>
</workbook>
</file>

<file path=xl/calcChain.xml><?xml version="1.0" encoding="utf-8"?>
<calcChain xmlns="http://schemas.openxmlformats.org/spreadsheetml/2006/main">
  <c r="C889" i="3"/>
  <c r="C888"/>
  <c r="C887"/>
  <c r="C885"/>
  <c r="C884"/>
  <c r="C879"/>
  <c r="C877"/>
  <c r="C873"/>
  <c r="C867"/>
  <c r="C863"/>
  <c r="C857"/>
  <c r="C849"/>
  <c r="C843"/>
  <c r="C841"/>
  <c r="C837"/>
  <c r="C833"/>
  <c r="C829"/>
  <c r="C823"/>
  <c r="C820"/>
  <c r="C814"/>
  <c r="C809"/>
  <c r="C802"/>
  <c r="C793"/>
  <c r="C784"/>
  <c r="C774"/>
  <c r="C767"/>
  <c r="C763"/>
  <c r="C758"/>
  <c r="C752"/>
  <c r="C745"/>
  <c r="C736"/>
  <c r="C727"/>
  <c r="C719"/>
  <c r="C712"/>
  <c r="C702"/>
  <c r="C700"/>
  <c r="C696"/>
  <c r="C689"/>
  <c r="C679"/>
  <c r="C670"/>
  <c r="C669"/>
  <c r="C659"/>
  <c r="C655"/>
  <c r="C651"/>
  <c r="C641"/>
  <c r="C636"/>
  <c r="C635"/>
  <c r="C627"/>
  <c r="C623"/>
  <c r="C613"/>
  <c r="C609"/>
  <c r="C604"/>
  <c r="C599"/>
  <c r="C593"/>
  <c r="C587"/>
  <c r="C581"/>
  <c r="C576"/>
  <c r="C571"/>
  <c r="C565"/>
  <c r="C560"/>
  <c r="C554"/>
  <c r="C548"/>
  <c r="C542"/>
  <c r="C536"/>
  <c r="C530"/>
  <c r="C524"/>
  <c r="C518"/>
  <c r="C513"/>
  <c r="C511"/>
  <c r="C505"/>
  <c r="C499"/>
  <c r="C493"/>
  <c r="C487"/>
  <c r="C481"/>
  <c r="C474"/>
  <c r="C466"/>
  <c r="C458"/>
  <c r="C450"/>
  <c r="C443"/>
  <c r="C436"/>
  <c r="C429"/>
  <c r="C423"/>
  <c r="C417"/>
  <c r="C410"/>
  <c r="C402"/>
  <c r="C396"/>
  <c r="C390"/>
  <c r="C383"/>
  <c r="C377"/>
  <c r="C371"/>
  <c r="C365"/>
  <c r="C359"/>
  <c r="C353"/>
  <c r="C347"/>
  <c r="C341"/>
  <c r="C335"/>
  <c r="C329"/>
  <c r="C323"/>
  <c r="C317"/>
  <c r="C311"/>
  <c r="C305"/>
  <c r="C299"/>
  <c r="C287"/>
  <c r="C281"/>
  <c r="C275"/>
  <c r="C269"/>
  <c r="C263"/>
  <c r="C257"/>
  <c r="C251"/>
  <c r="C239"/>
  <c r="C232"/>
  <c r="C220"/>
  <c r="C214"/>
  <c r="C208"/>
  <c r="C202"/>
  <c r="C196"/>
  <c r="C190"/>
  <c r="C184"/>
  <c r="C171"/>
  <c r="C170"/>
  <c r="C169"/>
  <c r="C168"/>
  <c r="C165"/>
  <c r="C161"/>
  <c r="C160"/>
  <c r="C158"/>
  <c r="C157"/>
  <c r="C153"/>
  <c r="C152"/>
  <c r="C151"/>
  <c r="C149"/>
  <c r="C146"/>
  <c r="C142"/>
  <c r="C141"/>
  <c r="C139"/>
  <c r="C136"/>
  <c r="C135"/>
  <c r="C134"/>
  <c r="C133"/>
  <c r="C132"/>
  <c r="C131"/>
  <c r="C128"/>
  <c r="C127"/>
  <c r="C126"/>
  <c r="C125"/>
  <c r="C121"/>
  <c r="C120"/>
  <c r="C119"/>
  <c r="C118"/>
  <c r="C116"/>
  <c r="C114"/>
  <c r="C113"/>
  <c r="C112"/>
  <c r="C111"/>
  <c r="C107"/>
  <c r="C106"/>
  <c r="C104"/>
  <c r="C103"/>
  <c r="C102"/>
  <c r="C100"/>
  <c r="C98"/>
  <c r="C96"/>
  <c r="C95"/>
  <c r="C92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8"/>
  <c r="C66"/>
  <c r="C64"/>
  <c r="C63"/>
  <c r="C57"/>
  <c r="C55"/>
  <c r="C53"/>
  <c r="C52"/>
  <c r="C51"/>
  <c r="C50"/>
  <c r="C48"/>
  <c r="C47"/>
  <c r="C46"/>
  <c r="C45"/>
  <c r="C41"/>
  <c r="C39"/>
  <c r="C38"/>
  <c r="C36"/>
  <c r="C34"/>
  <c r="C32"/>
  <c r="C30"/>
  <c r="C29"/>
  <c r="C28"/>
  <c r="C24"/>
  <c r="C23"/>
  <c r="C21"/>
  <c r="C864" i="2"/>
  <c r="C863"/>
  <c r="C862"/>
  <c r="C860"/>
  <c r="C859"/>
  <c r="C854"/>
  <c r="C852"/>
  <c r="C848"/>
  <c r="C842"/>
  <c r="C840"/>
  <c r="C834"/>
  <c r="C826"/>
  <c r="C820"/>
  <c r="C818"/>
  <c r="C814"/>
  <c r="C810"/>
  <c r="C806"/>
  <c r="C800"/>
  <c r="C797"/>
  <c r="C791"/>
  <c r="C786"/>
  <c r="C779"/>
  <c r="C770"/>
  <c r="C761"/>
  <c r="C751"/>
  <c r="C744"/>
  <c r="C740"/>
  <c r="C735"/>
  <c r="C729"/>
  <c r="C722"/>
  <c r="C713"/>
  <c r="C704"/>
  <c r="C696"/>
  <c r="C689"/>
  <c r="C679"/>
  <c r="C677"/>
  <c r="C673"/>
  <c r="C666"/>
  <c r="C656"/>
  <c r="C647"/>
  <c r="C646"/>
  <c r="C636"/>
  <c r="C632"/>
  <c r="C628"/>
  <c r="C618"/>
  <c r="C613"/>
  <c r="C612"/>
  <c r="C604"/>
  <c r="C600"/>
  <c r="C590"/>
  <c r="C586"/>
  <c r="C582"/>
  <c r="C577"/>
  <c r="C571"/>
  <c r="C565"/>
  <c r="C560"/>
  <c r="C555"/>
  <c r="C549"/>
  <c r="C544"/>
  <c r="C538"/>
  <c r="C532"/>
  <c r="C526"/>
  <c r="C520"/>
  <c r="C514"/>
  <c r="C508"/>
  <c r="C502"/>
  <c r="C497"/>
  <c r="C495"/>
  <c r="C489"/>
  <c r="C483"/>
  <c r="C477"/>
  <c r="C471"/>
  <c r="C465"/>
  <c r="C459"/>
  <c r="C451"/>
  <c r="C443"/>
  <c r="C435"/>
  <c r="C428"/>
  <c r="C421"/>
  <c r="C414"/>
  <c r="C407"/>
  <c r="C401"/>
  <c r="C395"/>
  <c r="C389"/>
  <c r="C382"/>
  <c r="C374"/>
  <c r="C368"/>
  <c r="C362"/>
  <c r="C356"/>
  <c r="C350"/>
  <c r="C344"/>
  <c r="C338"/>
  <c r="C332"/>
  <c r="C326"/>
  <c r="C320"/>
  <c r="C314"/>
  <c r="C308"/>
  <c r="C302"/>
  <c r="C296"/>
  <c r="C290"/>
  <c r="C284"/>
  <c r="C278"/>
  <c r="C266"/>
  <c r="C260"/>
  <c r="C254"/>
  <c r="C248"/>
  <c r="C242"/>
  <c r="C236"/>
  <c r="C230"/>
  <c r="C218"/>
  <c r="C212"/>
  <c r="C200"/>
  <c r="C194"/>
  <c r="C188"/>
  <c r="C182"/>
  <c r="C176"/>
  <c r="C170"/>
  <c r="C158"/>
  <c r="C157"/>
  <c r="C156"/>
  <c r="C155"/>
  <c r="C154"/>
  <c r="C151"/>
  <c r="C147"/>
  <c r="C146"/>
  <c r="C144"/>
  <c r="C143"/>
  <c r="C139"/>
  <c r="C138"/>
  <c r="C137"/>
  <c r="C135"/>
  <c r="C132"/>
  <c r="C130"/>
  <c r="C129"/>
  <c r="C127"/>
  <c r="C124"/>
  <c r="C123"/>
  <c r="C122"/>
  <c r="C121"/>
  <c r="C120"/>
  <c r="C119"/>
  <c r="C116"/>
  <c r="C115"/>
  <c r="C114"/>
  <c r="C113"/>
  <c r="C112"/>
  <c r="C111"/>
  <c r="C110"/>
  <c r="C109"/>
  <c r="C107"/>
  <c r="C105"/>
  <c r="C104"/>
  <c r="C103"/>
  <c r="C102"/>
  <c r="C98"/>
  <c r="C97"/>
  <c r="C95"/>
  <c r="C94"/>
  <c r="C93"/>
  <c r="C91"/>
  <c r="C89"/>
  <c r="C87"/>
  <c r="C86"/>
  <c r="C83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59"/>
  <c r="C57"/>
  <c r="C55"/>
  <c r="C54"/>
  <c r="C48"/>
  <c r="C46"/>
  <c r="C44"/>
  <c r="C43"/>
  <c r="C42"/>
  <c r="C41"/>
  <c r="C39"/>
  <c r="C38"/>
  <c r="C37"/>
  <c r="C36"/>
  <c r="C33"/>
  <c r="C31"/>
  <c r="C30"/>
  <c r="C28"/>
  <c r="C26"/>
  <c r="C24"/>
  <c r="C22"/>
  <c r="C21"/>
</calcChain>
</file>

<file path=xl/sharedStrings.xml><?xml version="1.0" encoding="utf-8"?>
<sst xmlns="http://schemas.openxmlformats.org/spreadsheetml/2006/main" count="822" uniqueCount="449">
  <si>
    <t>BOM-List 1</t>
  </si>
  <si>
    <t>BOM-List 2</t>
  </si>
  <si>
    <t>Level</t>
  </si>
  <si>
    <t>Find Number</t>
  </si>
  <si>
    <t>AMD Part Number</t>
  </si>
  <si>
    <t>Rev</t>
  </si>
  <si>
    <t>Reference Designator(s)</t>
  </si>
  <si>
    <t>AMD Part Description</t>
  </si>
  <si>
    <t>Usage Prob</t>
  </si>
  <si>
    <t>QTY</t>
  </si>
  <si>
    <t>BOM1</t>
  </si>
  <si>
    <t>KIT:  HST Rail Kit (Bottom Side of DUT)</t>
  </si>
  <si>
    <t>Screw, M3.5-0.6 x 08mm, Pan Head, Phillips, Steel, ZN Plated</t>
  </si>
  <si>
    <t>Screw, M3.5-0.6 x 10mm, Pan Head, Phillips, Steel, ZN Plated</t>
  </si>
  <si>
    <t>Screw, M3.5-0.6 x 16mm, Pan Head, Phillips, Steel, ZN Plated</t>
  </si>
  <si>
    <t>Washer, #6, Lock, Internal Tooth, Steel, ZN Plated</t>
  </si>
  <si>
    <t>Plastic, HST DUT Board Rail</t>
  </si>
  <si>
    <t>Washer, M3.5, Flat, DIN 125, Steel, ZN Plated</t>
  </si>
  <si>
    <t>PCB1</t>
  </si>
  <si>
    <t>PCB: Tarlton 1 (LF)
(FT1 HST CPU board)</t>
  </si>
  <si>
    <t>U6,  U56</t>
  </si>
  <si>
    <t>IC: 24LC32A,EEPROM,Serial,32K,4Kx8-bit,2.5-5.5V,400KHz,SOIC8     (LF)</t>
  </si>
  <si>
    <t>U1001,  U1003</t>
  </si>
  <si>
    <t>IC: Flash,SPI Serial,64Mb,2.7-3.6V,Dual Output,SOIC16(300mil)    (LF)</t>
  </si>
  <si>
    <t>U41</t>
  </si>
  <si>
    <t>IC: FPGA,XC3S2000,Spartan-3,1.2V,2M System Gates,333 User I/O,FBGA456        (LF)</t>
  </si>
  <si>
    <t>U34</t>
  </si>
  <si>
    <t>IC: 74LVT125D,3.3V,Quad Buffer (3-State),SOIC14         (LF)</t>
  </si>
  <si>
    <t>U79,  U80</t>
  </si>
  <si>
    <t>IC:74LVC1G125,Buffer/Line Driver,3-State,SOT353          (LF)</t>
  </si>
  <si>
    <t>U22,  U28,  U38,  U46</t>
  </si>
  <si>
    <t>IC: 74AUC2G125,Bus Buffer Gate,Dual,w/3-state Output,VSSOP8   (LF)</t>
  </si>
  <si>
    <t>U15,  U21,  U70,  U76</t>
  </si>
  <si>
    <t>IC: NC7WP125,ULP Buffer,0.9V-3.6V,w/3-State Outoput,US8       (LF)</t>
  </si>
  <si>
    <t>U1002</t>
  </si>
  <si>
    <t>IC:74LVC1G08,Single 2-Input AND Gate,SOT353         (LF)</t>
  </si>
  <si>
    <t>U11,  U31,  U36,  U37,  U48,  U49,  U50,  U58</t>
  </si>
  <si>
    <t>IC: 74AHC1G04,Single Inverter,SOT353          (LF)</t>
  </si>
  <si>
    <t>U18,  U19,  U74,  U75</t>
  </si>
  <si>
    <t>IC: 74AHCT1G126,Bus buffer/line Driver,3-State,SOT353 (SC-70-5)          (LF)</t>
  </si>
  <si>
    <t>U29,  U67</t>
  </si>
  <si>
    <t>IC: 74AUC125,Bus Buffer Gate, Quad,w/3-State Output,QFN14    (LF)</t>
  </si>
  <si>
    <t>U25,  U78</t>
  </si>
  <si>
    <t>IC: MC34071,High Slew Rate,Op AMP,SOIC8           (LF)</t>
  </si>
  <si>
    <t>U4,  U8,  U9,  U53,  U61,  U68</t>
  </si>
  <si>
    <t>IC: LT6221,Dual Amp,R to R I/O Op Amp,Low Power,SOIC8         (LF)</t>
  </si>
  <si>
    <t>U13,  U63</t>
  </si>
  <si>
    <t>IC: AD5443,D to A Converter,12 Bit,1 LSB,uSOIC10 (MSOP10)      (LF)</t>
  </si>
  <si>
    <t>U1,  U2,  U69,  U71</t>
  </si>
  <si>
    <t>IC: LTC2053,Precision  InstrumentationAmplifier,R to R,Zero-Drift,MSOP8         (LF)</t>
  </si>
  <si>
    <t>U16,  U60</t>
  </si>
  <si>
    <t>IC: LMV331,LV Comparator,Single,2.7-5V,SOT23-5           (LF)</t>
  </si>
  <si>
    <t>U30,  U40,  U43</t>
  </si>
  <si>
    <t>IC: TPS64202,Step-Down Controller,SOT23-6       (LF)</t>
  </si>
  <si>
    <t>U17,  U73</t>
  </si>
  <si>
    <t>IC: LTC3729,PolyPhase Sync Step-Doown Switching Regulator,QFN32(Exposed Pad)       (LF)</t>
  </si>
  <si>
    <t>U1000</t>
  </si>
  <si>
    <t>IC: 2 Differential Chl. Serial Re-Driver w/Equalization,De-Emphasis and Squelch,TQFN36   (LF)</t>
  </si>
  <si>
    <t>U32,  U42</t>
  </si>
  <si>
    <t>IC: Brodie,GH_HST_14MHz_25MHz_cy22150.jed,CS = 1D54h  (LF)</t>
  </si>
  <si>
    <t>Firmware: Brodie,GH_HST_14MHz_25MHz_cy22150.jed,CS = 1D54h</t>
  </si>
  <si>
    <t>IC: CY22150,Clock Gen,integrated PLL,Programmable,3.3V,TSSOP16               (LF)</t>
  </si>
  <si>
    <t>Label: Brodie,GH_HST_14MHz_25MHz_cy22150.jed,CS = 1D54h</t>
  </si>
  <si>
    <t>U44</t>
  </si>
  <si>
    <t>IC: FPGA XC3S2000 Firmware for Llano Big Daughter board,daughter_10_02_04_big.mcs,CS=02849E38h (LF)</t>
  </si>
  <si>
    <t>FPGA Firmware: for Llano Big Daughter board,daughter_10_02_04_big.mcs,CS=02849E38h</t>
  </si>
  <si>
    <t>IC: PROM,XCF08P,In-System Programmable,8Mb,1.8V,TSOP48     (LF)</t>
  </si>
  <si>
    <t>U3,  U54</t>
  </si>
  <si>
    <t>IC: Firmware,Slaughter,ADM1066,Daugther_Llano_jump2_released.hex,LFCSP40,CS=00F78539h (LF)</t>
  </si>
  <si>
    <t>Firmware: for Slaughter,Daugther_Llano_jump2_released.hex,CS=00F78539h</t>
  </si>
  <si>
    <t>IC: ADM1066,Sequencer w/Margining Control,LFCSP40    (LF)</t>
  </si>
  <si>
    <t>U23,  U24,  U65,  U66</t>
  </si>
  <si>
    <t>IC: 9DB403,Differential Buffer,for PCIe Gen 1 and Gen2,4 output,TSSOP28    (LF)</t>
  </si>
  <si>
    <t>U35,  U39,  U47,  U55</t>
  </si>
  <si>
    <t>IC: MAX9177, Multiplexer, 2:1, 670MHz,uSOP10 (LF)</t>
  </si>
  <si>
    <t>U26,  U27,  U45,  U59</t>
  </si>
  <si>
    <t>IC: ICS557-08,Multiplexer, 2:1, 200MHz,PCIe,TSSOP16 (LF)</t>
  </si>
  <si>
    <t>U5,  U7,  U10,  U51,  U52,  U57</t>
  </si>
  <si>
    <t>IC: PCA9515,I2C Repeater,3.3V,5V Tolerant,Daul Bi Directional Buffer,MSOP8    (LF)</t>
  </si>
  <si>
    <t>D7,  D17</t>
  </si>
  <si>
    <t>Diode: Schottky Barrier,BAT54,SOT23           (LF)</t>
  </si>
  <si>
    <t>D6,  D16</t>
  </si>
  <si>
    <t>Diode:Schotky Rec.,MBRS340T3,40V,SMC                (LF)</t>
  </si>
  <si>
    <t>CR1,  CR6</t>
  </si>
  <si>
    <t>Diode: SC431_Shunt Reg_Adj._.5%_SOT23        (LF)</t>
  </si>
  <si>
    <t>CR16,  CR26</t>
  </si>
  <si>
    <t>LED:Green,4V,60mA,3.6mcd min.,0603 (1608),SMT   (LF)</t>
  </si>
  <si>
    <t>D28,  D30</t>
  </si>
  <si>
    <t>LED:Yellow,4V,60mA,2.2mcd min.,0603 (1608),SMT        (LF)</t>
  </si>
  <si>
    <t>CR4,  CR7,  CR8,  CR9,  CR10,  CR11,  CR12,  CR13,  CR14,  CR15,  CR17,  CR18,  CR19,  CR20,  CR21,  CR22,  CR23,  CR24,  CR25,  D1,  D2,  D3,  D4,  D5,  D27,  D29,  D31</t>
  </si>
  <si>
    <t>LED:Red,4V,75mA,1.4mcd min.,0603 (1608),SMT         (LF)</t>
  </si>
  <si>
    <t>D8,  D9,  D10,  D11,  D12,  D13,  D14,  D18,  D19,  D20,  D21,  D22,  D23,  D24</t>
  </si>
  <si>
    <t>Diode: Switching,Dual,70V,215mA,BAV99,SOT23       (LF)</t>
  </si>
  <si>
    <t>CR2,  CR3,  CR5</t>
  </si>
  <si>
    <t>Diode: Schottky Rec.,1.0A,20V,MBRM120L,DO-216AA (Powermite)         (LF)</t>
  </si>
  <si>
    <t>CR27</t>
  </si>
  <si>
    <t>LED:Red/Green,5mm(T13/4),5/8mcdtyp,635/565nm,Bi-Color,LED/HOlder Assy,Common Cathode,RTAngle,THT(LF)</t>
  </si>
  <si>
    <t>D15,  D25,  D32,  D33</t>
  </si>
  <si>
    <t>LED: Green/Red,Diffused,3.0/1.7mcd,565/660nm,20mA,SMT           (LF)</t>
  </si>
  <si>
    <t>Q1,  Q2,  Q3,  Q4,  Q5,  Q8,  Q9,  Q12,  Q15,  Q19,  Q20,  Q21,  Q22,  Q23,  Q24,  Q25,  Q26,  Q27,  Q28,  Q29,  Q30,  Q32,  Q33,  Q34,  Q35,  Q36,  Q37,  Q38,  Q39,  Q40,  Q1004,  Q1005,  Q1006,  Q1007,  Q1008,  Q1009</t>
  </si>
  <si>
    <t>TRANSISTOR: FET,N-CHANNEL,60V,7.5Ohm,2N7002,SOT-23          (LF)</t>
  </si>
  <si>
    <t>Q1001,  Q1003</t>
  </si>
  <si>
    <t>Transistor: N-Chl MOSFET,SI2304DS,SOT23           (LF)</t>
  </si>
  <si>
    <t>Q10,  Q16,  Q1000,  Q1002</t>
  </si>
  <si>
    <t>Transistor: N-Chl Digital MOSFET,25V,0.22A,5Ohm Rds(on), SOT23   (LF)</t>
  </si>
  <si>
    <t>Q11,  Q13,  Q14</t>
  </si>
  <si>
    <t>Transistor: P-Chl,-20V,Rds(on)=68mOhm and -3.5A @-1.8V,SI2323DS,SOT23            (LF)</t>
  </si>
  <si>
    <t>Q7,  Q18</t>
  </si>
  <si>
    <t>Transistor: N-CHl MOSFET,30V,5.3mOhm,55A,Pwr Pak SO8       (LF)</t>
  </si>
  <si>
    <t>Q6,  Q17</t>
  </si>
  <si>
    <t>Transistor: N-CHl MOSFET,30V,13.5mOhm,30A,Pwr Pak SO8(PG-TDSON-8)          (LF)</t>
  </si>
  <si>
    <t>B5</t>
  </si>
  <si>
    <t>Ferrite: 26 Ohm @ 100Mhz,1206          (LF)</t>
  </si>
  <si>
    <t>B3,  B4,  B1003,  B1004,  B1005,  B1006,  B1007,  B1009,  B1010,  B1011,  B1012,  FB2,  FB3,  FB1000</t>
  </si>
  <si>
    <t>Ferrite: 600 Ohm @ 100MHz,0805        (LF)</t>
  </si>
  <si>
    <t>L2,  L3,  L4</t>
  </si>
  <si>
    <t>Inductor: 6.2uH,1.8A,45mOhm,30%,SMT       (LF)</t>
  </si>
  <si>
    <t>L1,  L5</t>
  </si>
  <si>
    <t>Inductor: 0.56uH (560nH),20%,1.8mOhm DCR,49.0A Isat,SMT     (LF)</t>
  </si>
  <si>
    <t>B1,  B6,  B1001,  B1014</t>
  </si>
  <si>
    <t>Ferrite: Bead,220Ohm,DCR=80mOhm,2000mA,0603           (LF)</t>
  </si>
  <si>
    <t>B2,  B7,  B1000,  B1013</t>
  </si>
  <si>
    <t>Ferrite: Bead,30 Ohm,+/-10 Ohm,10mOhm DCR,5000mA,0603      (LF)</t>
  </si>
  <si>
    <t>B1002,  B1015</t>
  </si>
  <si>
    <t>Ferrite: 600 Ohm,+/-25%,120mOhm,1000mA,0603       (LF)</t>
  </si>
  <si>
    <t>L1000,  L1001,  L1002,  L1003,  L1004,  L1005,  L1006,  L1007,  L1008,  L1009,  L1010,  L1011</t>
  </si>
  <si>
    <t>Inductor: 0.047uH,300mA,DCR=0.2 Ohm,SRF=400MHz,20%,0805           (LF)</t>
  </si>
  <si>
    <t>B1008,  FB1,  FB4</t>
  </si>
  <si>
    <t>Ferrite: Bead,30Ohm,25%,DCR=0.02Ohm,3A,1206          (LF)</t>
  </si>
  <si>
    <t>VR1,  VR2</t>
  </si>
  <si>
    <t>IC: LT1963A,LDO V-Reg,Adj.,1.5A,0.34V,DD PAK-5  (LF)</t>
  </si>
  <si>
    <t>VR3,  VR1000</t>
  </si>
  <si>
    <t>IC: AME8824,8V,300mA,Adj,CMOS LDO,SOT26            (LF)</t>
  </si>
  <si>
    <t>U14,  U64</t>
  </si>
  <si>
    <t>IC: LT1790A,LDO,Voltage Reference,4.096V,0.05% Accuracy,SOT23-6         (LF)</t>
  </si>
  <si>
    <t>U33</t>
  </si>
  <si>
    <t>IC: TPS77625,Linear Regulator,LDO,2.5V,w/Open Drain Power Good,500mA,SOIC8        (LF)</t>
  </si>
  <si>
    <t>F1006,  F1015</t>
  </si>
  <si>
    <t>Fuse: 1.1 A,Resettable,miniSMD        (LF)</t>
  </si>
  <si>
    <t>F1,  F2,  F3,  F4</t>
  </si>
  <si>
    <t>Fuse: Mini,20A,32V,Blade Terminals,Yellow         (LF)</t>
  </si>
  <si>
    <t>U12,  U62</t>
  </si>
  <si>
    <t>Temp Sensor: LM99,Remote Diode,+/-1C,3.3V,w/2 wire Interface,MSOP8        (LF)</t>
  </si>
  <si>
    <t>Y1,  Y2</t>
  </si>
  <si>
    <t>Crystal: 14.31818MHz,20pF,50ppm,Plastic SMT        (LF)</t>
  </si>
  <si>
    <t>J27,  J28,  J29,  J30</t>
  </si>
  <si>
    <t>Header: 1x2,2.54mm ctr,3.05mm LL,5.84mm Post,THT   (LF)</t>
  </si>
  <si>
    <t>J3,  J4,  J8,  J16</t>
  </si>
  <si>
    <t>Header: 3x1_ .1'' Ctr_ Locking Friction  (LF)</t>
  </si>
  <si>
    <t>J2</t>
  </si>
  <si>
    <t>Header: 15x2,2.0mm ctr,Header/Receptacle Combo,Rt Angle,Shroud Down,THT     (LF)</t>
  </si>
  <si>
    <t>J5,  J31</t>
  </si>
  <si>
    <t>Header: 16x2,1.27mm ctr,3.05mm Post,Vert.,Male,Keying Shroud,Green,SMT         (LF)</t>
  </si>
  <si>
    <t>J18</t>
  </si>
  <si>
    <t>Header: 7X2,2.0mm,Vertical,w/Shroud,w/Pegs,Polarized,SMT         (LF)</t>
  </si>
  <si>
    <t>J7,  J12,  J13,  J22,  J32,  J33</t>
  </si>
  <si>
    <t>Header: 4x1,1.25mm ctr,w/shroud,Vertical,SMT (mates w/51021)     (LF)</t>
  </si>
  <si>
    <t>J1</t>
  </si>
  <si>
    <t>Header: Receptacle,Multi Beam,3Pwr 68Sig 2Pwr,RT Angle,w/Guids,w/Hold Downs,THT    (LF)</t>
  </si>
  <si>
    <t>SW3,  SW4,  SW5,  SW6</t>
  </si>
  <si>
    <t>Switch:  Push Button,SPST,Momentary,SMT       (LF)</t>
  </si>
  <si>
    <t>P0DIMMA0,  P0DIMMA1,  P1DIMMA0,  P1DIMMA1</t>
  </si>
  <si>
    <t>Socket: DIMM,240 pin,DDR3,1.0mm ctr,Vertical,Center,1.5V,3.18mm LL,w/Retention Posts,THT   (LF)</t>
  </si>
  <si>
    <t>SW1,  SW2</t>
  </si>
  <si>
    <t>Switch: 3 position,SPST,2.54mm Ctr.,Recessed,SMT   (LF)</t>
  </si>
  <si>
    <t>P0,  P1</t>
  </si>
  <si>
    <t>Socet: Assy,for FT1,Compression,w/Stiffner/Insulator,w/Heat Spreader,MPP,BGA413  (LF)</t>
  </si>
  <si>
    <t>J9,  J24</t>
  </si>
  <si>
    <t>Socket: Card Edge,for DDR VRM,THT    (LF)</t>
  </si>
  <si>
    <t>P2,  P3</t>
  </si>
  <si>
    <t>Socket: Card Edge,for Core VRM,THT    (LF)</t>
  </si>
  <si>
    <t>J6,  J11,  J23,  J26</t>
  </si>
  <si>
    <t>Socket: Card Edge,200 pin(100x2),0.8mm ctr,Vertical,w/Peg,SMT    (LF)</t>
  </si>
  <si>
    <t>R69,  R70,  R327,  R328,  R379,  R380,  R381,  R382</t>
  </si>
  <si>
    <t>Resistor: 10.7,1%,1/16W,0603    (LF)</t>
  </si>
  <si>
    <t>R1156,  R1160,  R1163,  R1165,  R1166,  R1169,  R1174,  R1175,  R1179,  R1183,  R1187,  R1190,  R1191,  R1192,  R1289,  R1290,  R1326,  R1327,  R1339,  R1341,  R1343,  R1345,  R1349,  R1350,  R1351,  R1357,  R1358,  R1359</t>
  </si>
  <si>
    <t>Resistor: 33.2,1%,1/16W,0603     (LF)</t>
  </si>
  <si>
    <t>R1104,  R1377</t>
  </si>
  <si>
    <t>Resistor: 39.2,1%,1/16W,0603     (LF)</t>
  </si>
  <si>
    <t>R135,  R137,  R145,  R146,  R147,  R149,  R150,  R151,  R154,  R156,  R158,  R159,  R161,  R162,  R163,  R240,  R241,  R271,  R272,  R282,  R283,  R285,  R287,  R291,  R292,  R295,  R300,  R307,  R308,  R312,  R1185,  R1337</t>
  </si>
  <si>
    <t>Resistor: 49.9,1%,1/16W,0603 (LF)</t>
  </si>
  <si>
    <t>R192,  R377,  R378,  R1214,  R1249</t>
  </si>
  <si>
    <t>Resistor: 80.6,1%,1/16W,0603  (LF)</t>
  </si>
  <si>
    <t>R1229,  R1230,  R1250,  R1251,  R1266,  R1267,  R1307,  R1308</t>
  </si>
  <si>
    <t>Resistor: 84.5,1%,1/16W,0603        (LF)</t>
  </si>
  <si>
    <t>R3,  R4,  R80,  R128,  R134,  R203,  R204,  R208,  R261,  R299,  R358,  R370,  R1017,  R1077,  R1172,  R1344,  R1453</t>
  </si>
  <si>
    <t>Resistor: 100,1%,1/16W,0603       (LF)</t>
  </si>
  <si>
    <t>R26,  R27,  R43,  R67,  R68,  R115,  R117,  R167,  R168,  R179,  R184,  R185,  R189,  R210,  R214,  R215,  R218,  R219,  R230,  R231,  R247,  R248,  R249,  R255,  R260,  R286,  R294,  R304,  R317,  R319,  R369,  R373,  R374,  R375,  R376,  R1006,  R1007,  R1013,  R1014,  R1016,  R1022,  R1023,  R1033,  R1035,  R1041,  R1048,  R1050,  R1060,  R1070,  R1071,  R1072,  R1083,  R1093,  R1096,  R1097,  R1101,  R1121,  R1123,  R1126,  R1133,  R1134,  R1135,  R1137,  R1147,  R1150,  R1194,  R1195,  R1196,  R1200,  R1203,  R1204,  R1205,  R1207,  R1208,  R1209,  R1211,  R1212,  R1213,  R1233,  R1247,  R1256,  R1259,  R1261,  R1262,  R1270,  R1273,  R1280,  R1291,  R1294,  R1298,  R1310,  R1312,  R1313,  R1315,  R1317,  R1324,  R1354,  R1364,  R1369,  R1370,  R1374,  R1378,  R1382,  R1389,  R1414,  R1416,  R1419,  R1426,  R1427,  R1428,  R1430,  R1449,  R1450,  R1451,  R1470,  R1471,  R1488,  R1491</t>
  </si>
  <si>
    <t>Resistor: 1K,1%,1/16W,0603  (LF)</t>
  </si>
  <si>
    <t>R5,  R6,  R7,  R8,  R9,  R37,  R52,  R65,  R66,  R235,  R239,  R254,  R306,  R1036,  R1089,  R1199,  R1223,  R1276,  R1365,  R1373,  R1468,  R1469,  R1489,  R1490</t>
  </si>
  <si>
    <t>Resistor: 10K,1%,1/16W,0603 (LF)</t>
  </si>
  <si>
    <t>R10,  R11,  R12,  R13,  R50,  R71,  R72,  R73,  R121,  R188,  R322,  R324,  R326,  R354,  R1087,  R1271,  R1272,  R1371,  R1395</t>
  </si>
  <si>
    <t>Resistor: 100K,1%,1/16W,0603       (LF)</t>
  </si>
  <si>
    <t>R257,  R1078</t>
  </si>
  <si>
    <t>Resistor: 1M,1%,1/16W,0603</t>
  </si>
  <si>
    <t>R338,  R1263</t>
  </si>
  <si>
    <t>Resistor: 10.2K,1%,1/16W,0603         (LF)</t>
  </si>
  <si>
    <t>R1102,  R1375</t>
  </si>
  <si>
    <t>Resistor: 1.27K,1%,1/16W,0603      (LF)</t>
  </si>
  <si>
    <t>R1132,  R1425</t>
  </si>
  <si>
    <t>Resistor: 150,1%,1/16W,0603       (LF)</t>
  </si>
  <si>
    <t>R1057,  R1062,  R1330,  R1333</t>
  </si>
  <si>
    <t>Resistor: 1.5K,1%,1/16W,0603       (LF)</t>
  </si>
  <si>
    <t>R1171,  R1180,  R1452,  R1456</t>
  </si>
  <si>
    <t>Resistor: 15K,1%,1/16W,0603         (LF)</t>
  </si>
  <si>
    <t>R174,  R201</t>
  </si>
  <si>
    <t>Resistor: 17.4K,1%,1/16W,0603     (LF)</t>
  </si>
  <si>
    <t>R1103,  R1376</t>
  </si>
  <si>
    <t>Resistor: 2K,1%,1/16W,0603     (LF)</t>
  </si>
  <si>
    <t>R45,  R1032,  R1306,  R1322</t>
  </si>
  <si>
    <t>Resistor: 2.21K,1%,1/16W,0603     (LF)</t>
  </si>
  <si>
    <t>R334,  R1009</t>
  </si>
  <si>
    <t>Resistor: 24.9K,1%,1/16W,0603      (LF)</t>
  </si>
  <si>
    <t>R105,  R205,  R336,  R371,  R372,  R1058,  R1066,  R1067,  R1073,  R1095,  R1098,  R1110,  R1237,  R1243,  R1380,  R1381,  R1405,  R1446</t>
  </si>
  <si>
    <t>Resistor: 301,1%,1/16W,0603      (LF)</t>
  </si>
  <si>
    <t>R24,  R1040,  R1302,  R1321</t>
  </si>
  <si>
    <t>Resistor: 30.1K,1%,1/16W,0603      (LF)</t>
  </si>
  <si>
    <t>R1154,  R1157,  R1168,  R1177,  R1347,  R1353,  R1355,  R1361</t>
  </si>
  <si>
    <t>Resistor: 3.92K,1%,1/16W,0603     (LF)</t>
  </si>
  <si>
    <t>R14,  R29,  R31,  R33,  R38,  R41,  R47,  R56,  R62,  R113,  R114,  R119,  R132,  R140,  R142,  R157,  R172,  R180,  R182,  R183,  R211,  R213,  R220,  R226,  R228,  R234,  R237,  R245,  R259,  R262,  R263,  R266,  R267,  R268,  R269,  R301,  R311,  R315,  R325,  R350,  R352,  R1000,  R1015,  R1025,  R1029,  R1030,  R1031,  R1039,  R1079,  R1080,  R1153,  R1162,  R1170,  R1182,  R1184,  R1189,  R1215,  R1219,  R1248,  R1253,  R1274,  R1279,  R1281,  R1301,  R1303,  R1304,  R1305,  R1338,  R1340,  R1342,  R1363,  R1367,  R1472,  R1497</t>
  </si>
  <si>
    <t>Resistor: 4.75K,1%,1/16W,0603       (LF)</t>
  </si>
  <si>
    <t>R1264,  R1398</t>
  </si>
  <si>
    <t>Resistor: 5.11K,1%,1/16W,0603       (LF)</t>
  </si>
  <si>
    <t>R273,  R1074</t>
  </si>
  <si>
    <t>Resistor: 681,1%,1/16W,0603          (LF)</t>
  </si>
  <si>
    <t>R133,  R143,  R144,  R155,  R290,  R296,  R310,  R314</t>
  </si>
  <si>
    <t>Resistor: 6.81K,1%,1/16W,0603          (LF)</t>
  </si>
  <si>
    <t>R171,  R199</t>
  </si>
  <si>
    <t>Resistor: 8.66K,1%,1/16W,0603       (LF)</t>
  </si>
  <si>
    <t>R1094,  R1401</t>
  </si>
  <si>
    <t>Resistor: 10,1/16W,1%,0402       (LF)</t>
  </si>
  <si>
    <t>R1129,  R1422</t>
  </si>
  <si>
    <t>Resistor: 39.2,1/16W,1%,0402        (LF)</t>
  </si>
  <si>
    <t>R48,  R49,  R224,  R225</t>
  </si>
  <si>
    <t>Resistor: 8.06K,1/16W,1%,0402      (LF)</t>
  </si>
  <si>
    <t>R1124,  R1125,  R1417,  R1418</t>
  </si>
  <si>
    <t>Resistor: 33.2,1/16W,1%,0402       (LF)</t>
  </si>
  <si>
    <t>R1130,  R1423</t>
  </si>
  <si>
    <t>Resistor: 499,1/16W,1%,0402      (LF)</t>
  </si>
  <si>
    <t>R107,  R108,  R109,  R344,  R345,  R347,  R1111,  R1114,  R1115,  R1404,  R1408,  R1409</t>
  </si>
  <si>
    <t>Resistor: 150,1/16W,1%,0402    (LF)</t>
  </si>
  <si>
    <t>R1100,  R1402</t>
  </si>
  <si>
    <t>Resistor: 2.43K,1/16W,1%,0402        (LF)</t>
  </si>
  <si>
    <t>R83,  R84,  R85,  R86,  R89,  R91,  R92,  R95,  R96,  R99,  R101,  R102,  R103</t>
  </si>
  <si>
    <t>Resistor: 475,1/16W,1%,0402   (LF)</t>
  </si>
  <si>
    <t>R23,  R297,  R333,  R1010</t>
  </si>
  <si>
    <t>Resistor: 100,1/16W,1%,0402       (LF)</t>
  </si>
  <si>
    <t>R35,  R44,  R76,  R79,  R337,  R341,  R1286,  R1296</t>
  </si>
  <si>
    <t>Resistor: 10K,1/16W,1%,0402       (LF)</t>
  </si>
  <si>
    <t>R1090,  R1399</t>
  </si>
  <si>
    <t>Resistor: 100K,1/16W,1%,0402       (LF)</t>
  </si>
  <si>
    <t>R1052,  R1053,  R1054,  R1055,  R1061,  R1091,  R1127,  R1128,  R1239,  R1244,  R1282,  R1283,  R1400,  R1420,  R1421,  R1434,  R1435,  R1436,  R1437,  R1438</t>
  </si>
  <si>
    <t>Resistor: 4.75K,1/16W,1%,0402       (LF)</t>
  </si>
  <si>
    <t>R78,  R340</t>
  </si>
  <si>
    <t>Resistor: 2.05K, 1/16W, 1%, 0402      (LF)</t>
  </si>
  <si>
    <t>R77,  R339</t>
  </si>
  <si>
    <t>Resistor: 5.11K,1/16W,1%,0402      (LF)</t>
  </si>
  <si>
    <t>R22,  R305</t>
  </si>
  <si>
    <t>Resistor: 63.4K,1/16W,1%,0402              (LF)</t>
  </si>
  <si>
    <t>R175,  R1088,  R1221,  R1225,  R1227,  R1228,  R1232,  R1235,  R1257,  R1258,  R1396</t>
  </si>
  <si>
    <t>Resistor: 10.7,1/16W,1%,0402      (LF)</t>
  </si>
  <si>
    <t>R1275</t>
  </si>
  <si>
    <t>Resistor: 5.76K, 1%, 1/16W, EIA0603       (LF)</t>
  </si>
  <si>
    <t>R153,  R160,  R280,  R281,  R1186,  R1193,  R1288,  R1325</t>
  </si>
  <si>
    <t>Resistor: 475,1%,1/16W,0603       (LF)</t>
  </si>
  <si>
    <t>R1092,  R1379</t>
  </si>
  <si>
    <t>Resistor: 324K,1%,1/16W,0603 (LF)</t>
  </si>
  <si>
    <t>R330,  R1086</t>
  </si>
  <si>
    <t>Resistor: 4.53K, 1%, 1/16W, EIA0603       (LF)</t>
  </si>
  <si>
    <t>R21,  R335,  R1008,  R1362</t>
  </si>
  <si>
    <t>Resistor: 1K,0.1%,1/16W,0603,25ppm       (LF)</t>
  </si>
  <si>
    <t>R136,  R139,  R148,  R152,  R298,  R302,  R303,  R309,  R1155,  R1158,  R1167,  R1176,  R1348,  R1352,  R1356,  R1360</t>
  </si>
  <si>
    <t>Resistor: 22.1,1%,1/16W,EIA0603            (LF)</t>
  </si>
  <si>
    <t>R1082,  R1387</t>
  </si>
  <si>
    <t>Resistor: 0.002,1%,2W,Metal Foil,150PPM/C,2512           (LF)</t>
  </si>
  <si>
    <t>R1,  R2,  R15,  R16,  R17,  R18,  R25,  R34,  R54,  R55,  R59,  R60,  R82,  R110,  R111,  R112,  R116,  R118,  R170,  R177,  R193,  R197,  R198,  R200,  R217,  R221,  R222,  R223,  R229,  R238,  R243,  R251,  R264,  R265,  R274,  R275,  R276,  R279,  R343,  R346,  R348,  R349,  R1020,  R1021,  R1026,  R1027,  R1037,  R1042,  R1043,  R1044,  R1051,  R1056,  R1063,  R1064,  R1065,  R1116,  R1122,  R1136,  R1173,  R1178,  R1188,  R1218,  R1220,  R1222,  R1224,  R1236,  R1241,  R1255,  R1268,  R1277,  R1284,  R1297,  R1309,  R1323,  R1328,  R1329,  R1331,  R1334,  R1335,  R1336,  R1393,  R1407,  R1415,  R1429,  R1454</t>
  </si>
  <si>
    <t>RESISTOR, 0R 1/16W EIA(0603)(LF)</t>
  </si>
  <si>
    <t>R1081,  R1084,  R1085,  R1386,  R1390,  R1391</t>
  </si>
  <si>
    <t>Resistor: 51,5%,1/16W,0603       (LF)</t>
  </si>
  <si>
    <t>R1226,  R1231,  R1240,  R1246</t>
  </si>
  <si>
    <t>Resistor: 68, 5%,1/16W,0603       (LF)</t>
  </si>
  <si>
    <t>R270,  R1076</t>
  </si>
  <si>
    <t>Resistor: 270,5%,1/16W,0603       (LF)</t>
  </si>
  <si>
    <t>R124,  R126,  R129,  R355,  R356,  R367,  R1075,  R1372,  R1492,  R1493,  R1494,  R1495</t>
  </si>
  <si>
    <t>Resistor: 330,5%,1/16W,0603       (LF)</t>
  </si>
  <si>
    <t>R1234</t>
  </si>
  <si>
    <t>Resistor: 330K,5%,1/16W,0603       (LF)</t>
  </si>
  <si>
    <t>R1001,  R1002,  R1003,  R1004,  R1005,  R1458,  R1459,  R1460,  R1461,  R1462,  R1463,  R1464,  R1465,  R1466,  R1467,  R1473,  R1474,  R1475,  R1476,  R1477,  R1478,  R1479,  R1480,  R1481,  R1482,  R1483,  R1484,  R1485,  R1486,  R1487</t>
  </si>
  <si>
    <t>Resistor: 470,5%,1/16W,0603       (LF)</t>
  </si>
  <si>
    <t>R1392</t>
  </si>
  <si>
    <t>Resistor: 47K,5%,1/16W,0603       (LF)</t>
  </si>
  <si>
    <t>R191,  R195,  R196,  R1216,  R1217</t>
  </si>
  <si>
    <t>Resistor: 0,1/8W,0805       (LF)</t>
  </si>
  <si>
    <t>R104,  R332</t>
  </si>
  <si>
    <t>Resistor: 100,5%,1/10W,0805       (LF)</t>
  </si>
  <si>
    <t>R51,  R256</t>
  </si>
  <si>
    <t>Resistor: 0,1/4W,1206       (LF)</t>
  </si>
  <si>
    <t>R125,  R138,  R141,  R176,  R313,  R320,  R363</t>
  </si>
  <si>
    <t>Resistor: 0,1/16W,5%,0402       (LF)</t>
  </si>
  <si>
    <t>R1011,  R1012,  R1346,  R1388</t>
  </si>
  <si>
    <t>Resistor: 5.1,5%,/16W,0402       (LF)</t>
  </si>
  <si>
    <t>R1117,  R1119,  R1410,  R1412</t>
  </si>
  <si>
    <t>Resistor: 27,5%,1/16W,0402       (LF)</t>
  </si>
  <si>
    <t>RN1,  RN2,  RN1000</t>
  </si>
  <si>
    <t>RNET: 10K, ISO, 4 Resistor, EIA0603 Array       (LF)</t>
  </si>
  <si>
    <t>R74,  R329</t>
  </si>
  <si>
    <t>Resistor: 0.008,1%,3W,1225    (LF)</t>
  </si>
  <si>
    <t>C1168,  C1228</t>
  </si>
  <si>
    <t>Capacitor: 4.7PF,0.5%,50V,C0G,0603                 (LF)</t>
  </si>
  <si>
    <t>C1042,  C1288</t>
  </si>
  <si>
    <t>Capacitor: 100PF_ 10%_ 50V_COG_ EIA0603</t>
  </si>
  <si>
    <t>C89,  C94,  C99,  C281,  C286,  C289</t>
  </si>
  <si>
    <t>Capacitor: 5.0pF,0.5pF,50V,C0G/NPO,0402     (LF)</t>
  </si>
  <si>
    <t>C25,  C61,  C101,  C210,  C291,  C294,  C1045,  C1073,  C1291,  C1325</t>
  </si>
  <si>
    <t>Capacitor: 180PF,5%,50V,C0G/NPO,0402      (LF)</t>
  </si>
  <si>
    <t>C92,  C97,  C107,  C284,  C288,  C297</t>
  </si>
  <si>
    <t>Capacitor: 6.0pF,High Freq.,+/-0.25pF,50V,C0G,0402  (LF)</t>
  </si>
  <si>
    <t>C1048,  C1307</t>
  </si>
  <si>
    <t>Capacitor: 220pF,5%,50V,C0G,0402 (LF)</t>
  </si>
  <si>
    <t>C1120,  C1121,  C1373,  C1374</t>
  </si>
  <si>
    <t>Capacitor: 100pF,5%,50V,C0G,0402   (LF)</t>
  </si>
  <si>
    <t>C1050,  C1319</t>
  </si>
  <si>
    <t>Capacitor: 1000PF, 5%, 50V, COG, 0402    (LF)</t>
  </si>
  <si>
    <t>C1175,  C1222</t>
  </si>
  <si>
    <t>Capacitor: 100pF,20%,50V,X7R,0603  (LF)</t>
  </si>
  <si>
    <t>C206,  C1034,  C1052,  C1163,  C1172,  C1181,  C1211,  C1224,  C1233,  C1246,  C1384,  C1403</t>
  </si>
  <si>
    <t>Capacitor: 1000PF,20%,50V,X7R,0603           (LF)</t>
  </si>
  <si>
    <t>C124,  C125,  C128,  C130,  C137,  C171,  C195,  C198,  C214,  C215,  C216,  C218,  C307,  C312,  C1012,  C1016,  C1018,  C1026,  C1027,  C1028,  C1029,  C1032,  C1037,  C1049,  C1143,  C1144,  C1145,  C1147,  C1152,  C1153,  C1154,  C1161,  C1169,  C1170,  C1171,  C1176,  C1178,  C1180,  C1196,  C1212,  C1216,  C1220,  C1223,  C1227,  C1234,  C1238,  C1243,  C1245,  C1251,  C1257,  C1260,  C1261,  C1264,  C1265,  C1266,  C1267,  C1269,  C1272,  C1274,  C1281,  C1282,  C1398,  C1399,  C1400,  C1401,  C1402,  C1405,  C1406</t>
  </si>
  <si>
    <t>Capacitor: .1UF, +56/-20%, 50V, Z5U, EIA0603        (LF)</t>
  </si>
  <si>
    <t>C1041,  C1044,  C1146,  C1231,  C1287,  C1298,  C1299,  C1397</t>
  </si>
  <si>
    <t>Capacitor: 1uF,+80/-20%,10V,Y5V,0603        (LF)</t>
  </si>
  <si>
    <t>C1025,  C1259</t>
  </si>
  <si>
    <t>Capacitor: 2200PF,20%,50V,X7R,0603 (LF)</t>
  </si>
  <si>
    <t>C1198</t>
  </si>
  <si>
    <t>Capacitor: 0.022UF,20%,50V,X7R,0603             (LF)</t>
  </si>
  <si>
    <t>C1193</t>
  </si>
  <si>
    <t>Capacitor: 3900PF,20%,50V,X7R,0603            (LF)</t>
  </si>
  <si>
    <t>C1197</t>
  </si>
  <si>
    <t>Capacitor: 0.047UF,+80/-20%,16V,Z5U,0603         (LF)</t>
  </si>
  <si>
    <t>C161,  C165,  C172,  C179</t>
  </si>
  <si>
    <t>Capacitor: 2.2uF,16V,80/20%,Y5V,0805        (LF)</t>
  </si>
  <si>
    <t>C259,  C1039,  C1232,  C1283</t>
  </si>
  <si>
    <t>Capacitor: 22uF,10V,80/20%,Y5V,1206       (LF)</t>
  </si>
  <si>
    <t>C15,  C192</t>
  </si>
  <si>
    <t>Capacitor: 4.7UF,16V,80/20%,Y5V,1206       (LF)</t>
  </si>
  <si>
    <t>C14,  C35,  C73,  C180,  C213,  C253,  C254,  C1009,  C1051,  C1179,  C1182,  C1184,  C1191,  C1205,  C1225,  C1304,  C1320</t>
  </si>
  <si>
    <t>Capacitor: 1000pF,10%,50V,X7R,0402    (LF)</t>
  </si>
  <si>
    <t>C270,  C1103,  C1186,  C1188,  C1202,  C1210,  C1219,  C1226,  C1355</t>
  </si>
  <si>
    <t>Capacitor: 3300pF,10%,50V,X7R,0402          (LF)</t>
  </si>
  <si>
    <t>C41,  C51,  C52,  C53,  C54,  C58,  C66,  C67,  C68,  C69,  C104,  C217,  C247,  C250,  C261,  C266,  C1000,  C1001,  C1002,  C1003,  C1007,  C1008,  C1057,  C1174,  C1177,  C1185,  C1187,  C1189,  C1200,  C1203,  C1206,  C1208,  C1209,  C1215,  C1295</t>
  </si>
  <si>
    <t>Capacitor:0.01uF,10%,25V,X7R,0402                    (LF)</t>
  </si>
  <si>
    <t>C12,  C29,  C36,  C38,  C39,  C40,  C44,  C45,  C46,  C47,  C79,  C80,  C81,  C84,  C85,  C86,  C90,  C93,  C129,  C131,  C132,  C133,  C136,  C139,  C140,  C141,  C142,  C143,  C144,  C145,  C147,  C148,  C149,  C150,  C151,  C152,  C153,  C154,  C164,  C193,  C199,  C204,  C225,  C226,  C228,  C229,  C233,  C235,  C236,  C238,  C255,  C268,  C269,  C272,  C274,  C275,  C276,  C278,  C280,  C315,  C316,  C317,  C318,  C320,  C321,  C322,  C325,  C326,  C327,  C328,  C329,  C330,  C332,  C333,  C334,  C335,  C336,  C337,  C339,  C1004,  C1005,  C1006,  C1010,  C1011,  C1014,  C1024,  C1056,  C1061,  C1062,  C1068,  C1070,  C1072,  C1074,  C1076,  C1082,  C1083,  C1084,  C1088,  C1093,  C1094,  C1099,  C1106,  C1110,  C1111,  C1112,  C1114,  C1115,  C1118,  C1119,  C1122,  C1123,  C1138,  C1173,  C1183,  C1190,  C1192,  C1199,  C1204,  C1207,  C1218,  C1240,  C1255,  C1279,  C1280,  C1293,  C1301,  C1310,  C1311,  C1318,  C1322,  C1326,  C1328,  C1329,  C1334,  C1335,  C1339,  C1345,  C1349,  C1351,  C1352,  C1353,  C1358,  C1361,  C1362,  C1363,  C1366,  C1367,  C1370,  C1371,  C1375,  C1376,  C1392,  C1396</t>
  </si>
  <si>
    <t>Capacitor: 0.1uF,10%,16V,X7R,0402               (LF)</t>
  </si>
  <si>
    <t>C11,  C13,  C1060,  C1063,  C1064,  C1066,  C1067,  C1069,  C1278,  C1294,  C1308,  C1312,  C1313,  C1316,  C1317,  C1321</t>
  </si>
  <si>
    <t>Capacitor: 1uF,10%,10V,X5R,0402    (LF)</t>
  </si>
  <si>
    <t>C57,  C59,  C103,  C105,  C249,  C251,  C290,  C295,  C1075,  C1077,  C1078,  C1085,  C1086,  C1090,  C1091,  C1092,  C1095,  C1096,  C1097,  C1098,  C1100,  C1101,  C1324,  C1327,  C1330,  C1333,  C1336,  C1337,  C1341,  C1342,  C1343,  C1344,  C1346,  C1348,  C1350</t>
  </si>
  <si>
    <t>Capacitor: 4.7uF,20%,4V,X5R,0402     (LF)</t>
  </si>
  <si>
    <t>C1047,  C1108,  C1133,  C1230,  C1303,  C1360,  C1381</t>
  </si>
  <si>
    <t>Capacitor: 0.22uF,10%,6.3V,X5R,0402    (LF)</t>
  </si>
  <si>
    <t>C71,  C75,  C87,  C208,  C258,  C267,  C279,  C338,  C1015,  C1022,  C1033,  C1035,  C1054,  C1065,  C1102,  C1134,  C1135,  C1136,  C1142,  C1148,  C1149,  C1150,  C1151,  C1155,  C1156,  C1157,  C1158,  C1159,  C1160,  C1162,  C1164,  C1165,  C1166,  C1167,  C1213,  C1217,  C1235,  C1236,  C1237,  C1239,  C1242,  C1252,  C1253,  C1254,  C1256,  C1262,  C1263,  C1270,  C1271,  C1275,  C1276,  C1277,  C1286,  C1290,  C1292,  C1297,  C1315,  C1354,  C1389,  C1404</t>
  </si>
  <si>
    <t>Capacitor: 0.01UF,10%,50V,X7R,0603         (LF)</t>
  </si>
  <si>
    <t>C60,  C62,  C64,  C100,  C102,  C158,  C185,  C246,  C248,  C292,  C293,  C1194,  C1314</t>
  </si>
  <si>
    <t>Capacitor:0.22UF,10%,10V,X7R,0603         (LF)</t>
  </si>
  <si>
    <t>C1017,  C1019,  C1244,  C1258</t>
  </si>
  <si>
    <t>Capacitor: 2.2uf,6.3V,10%,X5R,0603           (LF)</t>
  </si>
  <si>
    <t>C169,  C170,  C190,  C196,  C197,  C205,  C207,  C1013,  C1020,  C1021,  C1036,  C1038,  C1195,  C1201,  C1241,  C1247,  C1248</t>
  </si>
  <si>
    <t>Capacitor: 0.1uF,10%,25V,X7R,0603           (LF)</t>
  </si>
  <si>
    <t>C1030,  C1046,  C1055,  C1058,  C1059,  C1071,  C1079,  C1080,  C1081,  C1087,  C1089,  C1104,  C1105,  C1109,  C1116,  C1124,  C1125,  C1126,  C1127,  C1128,  C1268,  C1300,  C1302,  C1305,  C1306,  C1323,  C1331,  C1332,  C1338,  C1340,  C1347,  C1356,  C1357,  C1364,  C1369,  C1377,  C1378,  C1379,  C1380,  C1382</t>
  </si>
  <si>
    <t>Capacitor: 10uF,20%,6.3V,X5R,0603         (LF)</t>
  </si>
  <si>
    <t>C1107,  C1359</t>
  </si>
  <si>
    <t>Capacitor: 4.7uF,10%,6.3V,X5R,0603  (LF)</t>
  </si>
  <si>
    <t>C1031,  C1273</t>
  </si>
  <si>
    <t>Capacitor: 10uF,10%,6.3V,X7R,0805           (LF)</t>
  </si>
  <si>
    <t>C1023,  C1289</t>
  </si>
  <si>
    <t>Capacitor: 22uF,20%,6.3V,X5R,0805         (LF)</t>
  </si>
  <si>
    <t>C20,  C26,  C111,  C118,  C212,  C300,  C1221,  C1250,  C1309,  C1372</t>
  </si>
  <si>
    <t>Capacitor: 4.7uF,10%,10V,X7R,0805        (LF)</t>
  </si>
  <si>
    <t>C27,  C32,  C33,  C43,  C48,  C55,  C65,  C70,  C76,  C77,  C78,  C88,  C112,  C126,  C127,  C134,  C135,  C146,  C227,  C230,  C231,  C239,  C243,  C252,  C256,  C262,  C263,  C265,  C277,  C304,  C310,  C313,  C319,  C323,  C324,  C1249</t>
  </si>
  <si>
    <t>Capacitor: 10uF,10%,10V,X7R,1206        (LF)</t>
  </si>
  <si>
    <t>C16,  C115,  C168,  C202,  C301</t>
  </si>
  <si>
    <t>Capacitor: 4.7UF,20%,16V,X5R,1206          (LF)</t>
  </si>
  <si>
    <t>C1,  C2,  C3,  C5,  C6,  C7,  C8,  C9,  C116,  C120,  C173,  C177,  C178,  C181,  C182,  C186,  C187,  C191,  C303,  C305</t>
  </si>
  <si>
    <t>Capacitor: 22uf,20%,25V,X5R,1812        (LF)</t>
  </si>
  <si>
    <t>C160,  C162,  C166,  C174,  C176,  C183</t>
  </si>
  <si>
    <t>Capacitor: 10uF,20%,16V,X5R,1210         (LF)</t>
  </si>
  <si>
    <t>C264,  C1040,  C1229,  C1284</t>
  </si>
  <si>
    <t>Capacitor: 100uF,20%,6.3V,X5R,1210          (LF)</t>
  </si>
  <si>
    <t>C4,  C10,  C21,  C194,  C200,  C203</t>
  </si>
  <si>
    <t>Capacitor: 10UF, 16V,10%,2.0Ohm,Tant,C case,6032        (LF)</t>
  </si>
  <si>
    <t>C159,  C184</t>
  </si>
  <si>
    <t>CAP, TANTALUM, 100UF 10% 10V 50mohm 7343 CASE</t>
  </si>
  <si>
    <t>C155,  C156,  C188,  C189</t>
  </si>
  <si>
    <t>Capacitor: 47uF,16V,20%,1400mOhm,Tant,C-case,6032       (LF)</t>
  </si>
  <si>
    <t>C163,  C167,  C175</t>
  </si>
  <si>
    <t>Capacitor: 470uF,6.3V,20%,30mOhm,3000mA,Tant,E case,7343-43     (LF)</t>
  </si>
  <si>
    <t>C17,  C18,  C19,  C23,  C221,  C222,  C223,  C234</t>
  </si>
  <si>
    <t>Capacitor:150uF,16V,20%,40mOhm,2593mA,Tant,E Case            (LF)</t>
  </si>
  <si>
    <t>C22,  C24,  C30,  C34,  C37,  C42,  C49,  C50,  C56,  C63,  C72,  C74,  C82,  C83,  C95,  C98,  C108,  C109,  C110,  C114,  C122,  C123,  C138,  C157,  C201,  C209,  C211,  C219,  C220,  C224,  C232,  C237,  C240,  C242,  C245,  C257,  C260,  C271,  C273,  C283,  C285,  C298,  C299,  C302,  C308,  C309,  C314,  C331</t>
  </si>
  <si>
    <t>Capacitor: 680uF,4V,7mOhm,6100mA,8x13,Al/Polymer (OS-CON),THT        (LF)</t>
  </si>
  <si>
    <t>C28,  C31,  C241,  C244</t>
  </si>
  <si>
    <t>Capacitor: 1500UF,3V,20%,8mOhm,5800mA,Poly/Tant,E case,7343-43       (LF)</t>
  </si>
  <si>
    <t>TP1,  TP57,  TP60,  TP68</t>
  </si>
  <si>
    <t>Hardware: Test Points,1.27mm(0.05'')ID,7.62mm(0.3'')L,Black,THT    (LF)</t>
  </si>
  <si>
    <t>LBL1</t>
  </si>
  <si>
    <t>BOM Inc: Label Assy Number</t>
  </si>
  <si>
    <t>LBL2</t>
  </si>
  <si>
    <t>BOM Inc: Label Serial Number</t>
  </si>
  <si>
    <t>F1A,  F1B,  F2A,  F2B,  F3A,  F3B,  F4A,  F4B</t>
  </si>
  <si>
    <t>Holder: Fuse,for 0.110x0.032 mini blade fuse,THT          (LF)</t>
  </si>
  <si>
    <t>PA0,  PA1</t>
  </si>
  <si>
    <t>PCBA99</t>
  </si>
  <si>
    <t>PCBA: Tarlton 3 w/o CPU socket (LF) (FT1 HST CPU board)</t>
  </si>
  <si>
    <t>PCB: Tarlton 3 (LF)
(FT1 HST CPU board)</t>
  </si>
  <si>
    <t>PCBA: Tarlton 2 w/o CPU socket (LF) (FT1 HST CPU board)</t>
  </si>
  <si>
    <t>PCB: Tarlton 2 (LF)
(FT1 HST CPU board)</t>
  </si>
  <si>
    <t>IC: FPGA, XCF08P, Firmware for Llano/Ontario Big Daughter,daughter_10_10_04_big.mcs,CS=0288498Ch   (LF)</t>
  </si>
  <si>
    <t>FPGA Firmware: for Llano/Ontario Big Daughter,daughter_10_10_04_big.mcs,CS=0288498Ch</t>
  </si>
  <si>
    <t>IC: Firmware,DUT Ontario,ID = 0110392,ADM-01.10.39.2.hex,BPWIN Checksum = 00F78836h  (LF)</t>
  </si>
  <si>
    <t>Firmware: DUT Ontario,ID = 0110392,ADM-01.10.39.2.hex,BPWIN Checksum = 00F78836h</t>
  </si>
  <si>
    <t>Q1,  Q2,  Q3,  Q4,  Q5,  Q8,  Q9,  Q12,  Q15,  Q19,  Q20,  Q21,  Q22,  Q23,  Q24,  Q25,  Q26,  Q27,  Q28,  Q29,  Q30,  Q32,  Q33,  Q34,  Q35,  Q38,  Q39,  Q40,  Q1004,  Q1005,  Q1006,  Q1007,  Q1008,  Q1009</t>
  </si>
  <si>
    <t>Q10,  Q16,  Q36,  Q37,  Q1000,  Q1002</t>
  </si>
  <si>
    <t>Crystal: 14.31818MHz,20pF,50ppm,Plastic SMT (LF)</t>
  </si>
  <si>
    <t>J3,  J16</t>
  </si>
  <si>
    <t>R1063</t>
  </si>
  <si>
    <t>Resistor: 15.0,1%,1/16W,0603    (LF)</t>
  </si>
  <si>
    <t>R26,  R27,  R67,  R68,  R115,  R117,  R167,  R168,  R179,  R184,  R185,  R189,  R210,  R214,  R215,  R218,  R219,  R230,  R231,  R247,  R248,  R249,  R255,  R294,  R304,  R317,  R319,  R359,  R360,  R361,  R362,  R369,  R373,  R374,  R375,  R376,  R416,  R417,  R1006,  R1007,  R1022,  R1023,  R1033,  R1035,  R1041,  R1048,  R1060,  R1070,  R1071,  R1072,  R1096,  R1097,  R1133,  R1134,  R1138,  R1139,  R1140,  R1141,  R1147,  R1150,  R1194,  R1195,  R1196,  R1200,  R1203,  R1204,  R1205,  R1207,  R1208,  R1209,  R1211,  R1212,  R1213,  R1233,  R1247,  R1256,  R1259,  R1261,  R1262,  R1270,  R1273,  R1280,  R1294,  R1298,  R1310,  R1312,  R1313,  R1315,  R1317,  R1354,  R1364,  R1369,  R1382,  R1426,  R1427,  R1449,  R1450,  R1451,  R1470,  R1471,  R1488,  R1491</t>
  </si>
  <si>
    <t>Resistor: 20K,1/16W,1%,0402       (LF)</t>
  </si>
  <si>
    <t>R48,  R225</t>
  </si>
  <si>
    <t>R35,  R44,  R76,  R79,  R337,  R341,  R1100,  R1286,  R1296,  R1402</t>
  </si>
  <si>
    <t>R49,  R224</t>
  </si>
  <si>
    <t>Resistor: 35.7K,1/16W,1%,0402  (LF)</t>
  </si>
  <si>
    <t>R330,  R1086,  R1275</t>
  </si>
  <si>
    <t>Resistor: 0.002,1%,2W,Metal Foil,150PPM/C,2512  (LF)</t>
  </si>
  <si>
    <t>R1,  R2,  R15,  R16,  R17,  R18,  R25,  R34,  R43,  R54,  R55,  R59,  R60,  R82,  R110,  R111,  R112,  R116,  R118,  R170,  R177,  R193,  R197,  R198,  R200,  R217,  R221,  R222,  R223,  R229,  R238,  R243,  R251,  R260,  R264,  R265,  R274,  R275,  R276,  R279,  R286,  R343,  R346,  R348,  R349,  R406,  R409,  R410,  R411,  R414,  R415,  R1013,  R1014,  R1016,  R1020,  R1021,  R1026,  R1027,  R1037,  R1042,  R1043,  R1044,  R1050,  R1051,  R1056,  R1064,  R1065,  R1083,  R1093,  R1101,  R1116,  R1121,  R1122,  R1123,  R1126,  R1135,  R1136,  R1137,  R1173,  R1178,  R1188,  R1218,  R1220,  R1222,  R1224,  R1236,  R1241,  R1255,  R1268,  R1277,  R1284,  R1291,  R1297,  R1309,  R1323,  R1324,  R1328,  R1329,  R1331,  R1334,  R1335,  R1336,  R1370,  R1374,  R1378,  R1389,  R1393,  R1407,  R1414,  R1415,  R1416,  R1419,  R1428,  R1429,  R1430,  R1454</t>
  </si>
  <si>
    <t>RESISTOR: 0R,1/16W,0603  (LF)</t>
  </si>
  <si>
    <t>R1081,  R1386</t>
  </si>
  <si>
    <t>R125,  R138,  R141,  R176,  R313,  R320,  R363,  R398,  R401,  R404,  R405,  R407,  R408,  R412,  R413</t>
  </si>
  <si>
    <t>Resistor: 5.1,5%,1/16W,0402       (LF)</t>
  </si>
  <si>
    <t>R399,  R400,  R402,  R403,  R1084,  R1085,  R1390,  R1391</t>
  </si>
  <si>
    <t>Resistor: 51,5%,1/16W,0402                 (LF)</t>
  </si>
  <si>
    <t>Capacitor: 4.7PF,0.25pF,50V,C0G,0603  (LF)</t>
  </si>
  <si>
    <t>Capacitor: 6.0pF,High Freq.,0.25pF,50V,C0G,0402 (LF)</t>
  </si>
  <si>
    <t>C346,  C348,  C1048,  C1307</t>
  </si>
  <si>
    <t>Capacitor: 0.1UF,+80/-20%,50V,Z5U,0603 (LF)</t>
  </si>
  <si>
    <t>C14,  C35,  C73,  C180,  C213,  C253,  C254,  C344,  C345,  C347,  C349,  C1009,  C1051,  C1179,  C1182,  C1184,  C1191,  C1205,  C1225,  C1304,  C1320</t>
  </si>
  <si>
    <t>Capacitor: 10UF, 16V,10%,2000mOhm,Tant,C case,6032  (LF)</t>
  </si>
  <si>
    <t>Capacitor: 680uF,4V,7mOhm,6100mA,8x13,Al/Polymer (OS-CON),THT  (LF)</t>
  </si>
  <si>
    <t>Part Number</t>
  </si>
  <si>
    <t>Part Description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</si>
</sst>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8" fillId="0" borderId="0" xfId="42" applyAlignment="1" applyProtection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3"/>
  <sheetViews>
    <sheetView workbookViewId="0">
      <selection activeCell="D11" sqref="D11"/>
    </sheetView>
  </sheetViews>
  <sheetFormatPr defaultRowHeight="15"/>
  <cols>
    <col min="1" max="1" width="11.7109375" customWidth="1"/>
    <col min="2" max="2" width="12.85546875" customWidth="1"/>
    <col min="3" max="3" width="16.28515625" customWidth="1"/>
    <col min="4" max="4" width="12.7109375" customWidth="1"/>
  </cols>
  <sheetData>
    <row r="1" spans="2:4">
      <c r="B1" s="3"/>
    </row>
    <row r="2" spans="2:4">
      <c r="B2" s="2" t="s">
        <v>0</v>
      </c>
      <c r="D2" s="2" t="s">
        <v>1</v>
      </c>
    </row>
    <row r="3" spans="2:4">
      <c r="D3" s="1"/>
    </row>
  </sheetData>
  <pageMargins left="0.7" right="0.7" top="0.75" bottom="0.75" header="0.3" footer="0.3"/>
  <pageSetup paperSize="9" orientation="portrait" r:id="rId1"/>
  <legacyDrawing r:id="rId2"/>
  <controls>
    <control shapeId="1037" r:id="rId3" name="ImportButton2"/>
    <control shapeId="1035" r:id="rId4" name="ImportButton1"/>
    <control shapeId="1034" r:id="rId5" name="ComparisonButton"/>
    <control shapeId="1033" r:id="rId6" name="Rese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20:H864"/>
  <sheetViews>
    <sheetView topLeftCell="A835" workbookViewId="0">
      <selection activeCell="A865" sqref="A865:G872"/>
    </sheetView>
  </sheetViews>
  <sheetFormatPr defaultRowHeight="15"/>
  <sheetData>
    <row r="20" spans="1:8">
      <c r="A20" t="s">
        <v>2</v>
      </c>
      <c r="B20" t="s">
        <v>3</v>
      </c>
      <c r="C20" t="s">
        <v>447</v>
      </c>
      <c r="D20" t="s">
        <v>5</v>
      </c>
      <c r="E20" t="s">
        <v>6</v>
      </c>
      <c r="F20" t="s">
        <v>448</v>
      </c>
      <c r="G20" t="s">
        <v>8</v>
      </c>
      <c r="H20" t="s">
        <v>9</v>
      </c>
    </row>
    <row r="21" spans="1:8">
      <c r="A21">
        <v>1</v>
      </c>
      <c r="B21">
        <v>10</v>
      </c>
      <c r="C21" t="str">
        <f>"019320P-005"</f>
        <v>019320P-005</v>
      </c>
      <c r="D21">
        <v>103</v>
      </c>
      <c r="E21" t="s">
        <v>10</v>
      </c>
      <c r="F21" t="s">
        <v>11</v>
      </c>
      <c r="G21">
        <v>100</v>
      </c>
      <c r="H21">
        <v>1</v>
      </c>
    </row>
    <row r="22" spans="1:8">
      <c r="A22">
        <v>2</v>
      </c>
      <c r="B22">
        <v>10</v>
      </c>
      <c r="C22" t="str">
        <f>"95A0000089"</f>
        <v>95A0000089</v>
      </c>
      <c r="D22">
        <v>1</v>
      </c>
      <c r="F22" t="s">
        <v>12</v>
      </c>
      <c r="H22">
        <v>4</v>
      </c>
    </row>
    <row r="24" spans="1:8">
      <c r="A24">
        <v>2</v>
      </c>
      <c r="B24">
        <v>30</v>
      </c>
      <c r="C24" t="str">
        <f>"95A0000090"</f>
        <v>95A0000090</v>
      </c>
      <c r="D24">
        <v>1</v>
      </c>
      <c r="F24" t="s">
        <v>13</v>
      </c>
      <c r="H24">
        <v>1</v>
      </c>
    </row>
    <row r="26" spans="1:8">
      <c r="A26">
        <v>2</v>
      </c>
      <c r="B26">
        <v>41</v>
      </c>
      <c r="C26" t="str">
        <f>"95A0000118"</f>
        <v>95A0000118</v>
      </c>
      <c r="D26">
        <v>1</v>
      </c>
      <c r="F26" t="s">
        <v>14</v>
      </c>
      <c r="H26">
        <v>1</v>
      </c>
    </row>
    <row r="28" spans="1:8">
      <c r="A28">
        <v>2</v>
      </c>
      <c r="B28">
        <v>50</v>
      </c>
      <c r="C28" t="str">
        <f>"95G0000015"</f>
        <v>95G0000015</v>
      </c>
      <c r="D28">
        <v>1</v>
      </c>
      <c r="F28" t="s">
        <v>15</v>
      </c>
      <c r="H28">
        <v>6</v>
      </c>
    </row>
    <row r="30" spans="1:8">
      <c r="A30">
        <v>2</v>
      </c>
      <c r="B30">
        <v>60</v>
      </c>
      <c r="C30" t="str">
        <f>"0540023-001"</f>
        <v>0540023-001</v>
      </c>
      <c r="D30">
        <v>201</v>
      </c>
      <c r="F30" t="s">
        <v>16</v>
      </c>
      <c r="H30">
        <v>2</v>
      </c>
    </row>
    <row r="31" spans="1:8">
      <c r="A31">
        <v>2</v>
      </c>
      <c r="B31">
        <v>80</v>
      </c>
      <c r="C31" t="str">
        <f>"95G0000016"</f>
        <v>95G0000016</v>
      </c>
      <c r="D31">
        <v>1</v>
      </c>
      <c r="F31" t="s">
        <v>17</v>
      </c>
      <c r="H31">
        <v>1</v>
      </c>
    </row>
    <row r="33" spans="1:8">
      <c r="A33">
        <v>1</v>
      </c>
      <c r="B33">
        <v>20</v>
      </c>
      <c r="C33" t="str">
        <f>"1000869-100"</f>
        <v>1000869-100</v>
      </c>
      <c r="D33">
        <v>100</v>
      </c>
      <c r="E33" t="s">
        <v>18</v>
      </c>
      <c r="F33" s="4" t="s">
        <v>19</v>
      </c>
      <c r="G33">
        <v>100</v>
      </c>
      <c r="H33">
        <v>1</v>
      </c>
    </row>
    <row r="36" spans="1:8">
      <c r="A36">
        <v>1</v>
      </c>
      <c r="B36">
        <v>30</v>
      </c>
      <c r="C36" t="str">
        <f>"13H0000004"</f>
        <v>13H0000004</v>
      </c>
      <c r="D36">
        <v>0</v>
      </c>
      <c r="E36" t="s">
        <v>20</v>
      </c>
      <c r="F36" t="s">
        <v>21</v>
      </c>
      <c r="G36">
        <v>100</v>
      </c>
      <c r="H36">
        <v>2</v>
      </c>
    </row>
    <row r="37" spans="1:8">
      <c r="A37">
        <v>1</v>
      </c>
      <c r="B37">
        <v>40</v>
      </c>
      <c r="C37" t="str">
        <f>"13H0000032"</f>
        <v>13H0000032</v>
      </c>
      <c r="D37">
        <v>1</v>
      </c>
      <c r="E37" t="s">
        <v>22</v>
      </c>
      <c r="F37" t="s">
        <v>23</v>
      </c>
      <c r="G37">
        <v>100</v>
      </c>
      <c r="H37">
        <v>2</v>
      </c>
    </row>
    <row r="38" spans="1:8">
      <c r="A38">
        <v>1</v>
      </c>
      <c r="B38">
        <v>50</v>
      </c>
      <c r="C38" t="str">
        <f>"14F0000062"</f>
        <v>14F0000062</v>
      </c>
      <c r="D38">
        <v>1</v>
      </c>
      <c r="E38" t="s">
        <v>24</v>
      </c>
      <c r="F38" t="s">
        <v>25</v>
      </c>
      <c r="G38">
        <v>100</v>
      </c>
      <c r="H38">
        <v>1</v>
      </c>
    </row>
    <row r="39" spans="1:8">
      <c r="A39">
        <v>1</v>
      </c>
      <c r="B39">
        <v>60</v>
      </c>
      <c r="C39" t="str">
        <f>"1540006-125"</f>
        <v>1540006-125</v>
      </c>
      <c r="D39">
        <v>0</v>
      </c>
      <c r="E39" t="s">
        <v>26</v>
      </c>
      <c r="F39" t="s">
        <v>27</v>
      </c>
      <c r="G39">
        <v>100</v>
      </c>
      <c r="H39">
        <v>1</v>
      </c>
    </row>
    <row r="41" spans="1:8">
      <c r="A41">
        <v>1</v>
      </c>
      <c r="B41">
        <v>70</v>
      </c>
      <c r="C41" t="str">
        <f>"1590013-125"</f>
        <v>1590013-125</v>
      </c>
      <c r="D41">
        <v>0</v>
      </c>
      <c r="E41" t="s">
        <v>28</v>
      </c>
      <c r="F41" t="s">
        <v>29</v>
      </c>
      <c r="G41">
        <v>100</v>
      </c>
      <c r="H41">
        <v>2</v>
      </c>
    </row>
    <row r="42" spans="1:8">
      <c r="A42">
        <v>1</v>
      </c>
      <c r="B42">
        <v>80</v>
      </c>
      <c r="C42" t="str">
        <f>"15K0000006"</f>
        <v>15K0000006</v>
      </c>
      <c r="D42">
        <v>1</v>
      </c>
      <c r="E42" t="s">
        <v>30</v>
      </c>
      <c r="F42" t="s">
        <v>31</v>
      </c>
      <c r="G42">
        <v>100</v>
      </c>
      <c r="H42">
        <v>4</v>
      </c>
    </row>
    <row r="43" spans="1:8">
      <c r="A43">
        <v>1</v>
      </c>
      <c r="B43">
        <v>90</v>
      </c>
      <c r="C43" t="str">
        <f>"15L0000024"</f>
        <v>15L0000024</v>
      </c>
      <c r="D43">
        <v>1</v>
      </c>
      <c r="E43" t="s">
        <v>32</v>
      </c>
      <c r="F43" t="s">
        <v>33</v>
      </c>
      <c r="G43">
        <v>100</v>
      </c>
      <c r="H43">
        <v>4</v>
      </c>
    </row>
    <row r="44" spans="1:8">
      <c r="A44">
        <v>1</v>
      </c>
      <c r="B44">
        <v>100</v>
      </c>
      <c r="C44" t="str">
        <f>"15N0000001"</f>
        <v>15N0000001</v>
      </c>
      <c r="D44">
        <v>0</v>
      </c>
      <c r="E44" t="s">
        <v>34</v>
      </c>
      <c r="F44" t="s">
        <v>35</v>
      </c>
      <c r="G44">
        <v>100</v>
      </c>
      <c r="H44">
        <v>1</v>
      </c>
    </row>
    <row r="46" spans="1:8">
      <c r="A46">
        <v>1</v>
      </c>
      <c r="B46">
        <v>110</v>
      </c>
      <c r="C46" t="str">
        <f>"15N0000002"</f>
        <v>15N0000002</v>
      </c>
      <c r="D46">
        <v>0</v>
      </c>
      <c r="E46" t="s">
        <v>36</v>
      </c>
      <c r="F46" t="s">
        <v>37</v>
      </c>
      <c r="G46">
        <v>100</v>
      </c>
      <c r="H46">
        <v>8</v>
      </c>
    </row>
    <row r="48" spans="1:8">
      <c r="A48">
        <v>1</v>
      </c>
      <c r="B48">
        <v>120</v>
      </c>
      <c r="C48" t="str">
        <f>"15N0000034"</f>
        <v>15N0000034</v>
      </c>
      <c r="D48">
        <v>0</v>
      </c>
      <c r="E48" t="s">
        <v>38</v>
      </c>
      <c r="F48" t="s">
        <v>39</v>
      </c>
      <c r="G48">
        <v>100</v>
      </c>
      <c r="H48">
        <v>4</v>
      </c>
    </row>
    <row r="54" spans="1:8">
      <c r="A54">
        <v>1</v>
      </c>
      <c r="B54">
        <v>130</v>
      </c>
      <c r="C54" t="str">
        <f>"15Q0000004"</f>
        <v>15Q0000004</v>
      </c>
      <c r="D54">
        <v>1</v>
      </c>
      <c r="E54" t="s">
        <v>40</v>
      </c>
      <c r="F54" t="s">
        <v>41</v>
      </c>
      <c r="G54">
        <v>100</v>
      </c>
      <c r="H54">
        <v>2</v>
      </c>
    </row>
    <row r="55" spans="1:8">
      <c r="A55">
        <v>1</v>
      </c>
      <c r="B55">
        <v>140</v>
      </c>
      <c r="C55" t="str">
        <f>"1680003-071"</f>
        <v>1680003-071</v>
      </c>
      <c r="D55">
        <v>0</v>
      </c>
      <c r="E55" t="s">
        <v>42</v>
      </c>
      <c r="F55" t="s">
        <v>43</v>
      </c>
      <c r="G55">
        <v>100</v>
      </c>
      <c r="H55">
        <v>2</v>
      </c>
    </row>
    <row r="57" spans="1:8">
      <c r="A57">
        <v>1</v>
      </c>
      <c r="B57">
        <v>150</v>
      </c>
      <c r="C57" t="str">
        <f>"16H0000012"</f>
        <v>16H0000012</v>
      </c>
      <c r="D57">
        <v>0</v>
      </c>
      <c r="E57" t="s">
        <v>44</v>
      </c>
      <c r="F57" t="s">
        <v>45</v>
      </c>
      <c r="G57">
        <v>100</v>
      </c>
      <c r="H57">
        <v>6</v>
      </c>
    </row>
    <row r="59" spans="1:8">
      <c r="A59">
        <v>1</v>
      </c>
      <c r="B59">
        <v>160</v>
      </c>
      <c r="C59" t="str">
        <f>"16H0000078"</f>
        <v>16H0000078</v>
      </c>
      <c r="D59">
        <v>1</v>
      </c>
      <c r="E59" t="s">
        <v>46</v>
      </c>
      <c r="F59" t="s">
        <v>47</v>
      </c>
      <c r="G59">
        <v>100</v>
      </c>
      <c r="H59">
        <v>2</v>
      </c>
    </row>
    <row r="61" spans="1:8">
      <c r="A61">
        <v>1</v>
      </c>
      <c r="B61">
        <v>170</v>
      </c>
      <c r="C61" t="str">
        <f>"16M0000053"</f>
        <v>16M0000053</v>
      </c>
      <c r="D61">
        <v>1</v>
      </c>
      <c r="E61" t="s">
        <v>48</v>
      </c>
      <c r="F61" t="s">
        <v>49</v>
      </c>
      <c r="G61">
        <v>100</v>
      </c>
      <c r="H61">
        <v>4</v>
      </c>
    </row>
    <row r="62" spans="1:8">
      <c r="A62">
        <v>1</v>
      </c>
      <c r="B62">
        <v>180</v>
      </c>
      <c r="C62" t="str">
        <f>"16N0000042"</f>
        <v>16N0000042</v>
      </c>
      <c r="D62">
        <v>0</v>
      </c>
      <c r="E62" t="s">
        <v>50</v>
      </c>
      <c r="F62" t="s">
        <v>51</v>
      </c>
      <c r="G62">
        <v>100</v>
      </c>
      <c r="H62">
        <v>2</v>
      </c>
    </row>
    <row r="63" spans="1:8">
      <c r="A63">
        <v>1</v>
      </c>
      <c r="B63">
        <v>190</v>
      </c>
      <c r="C63" t="str">
        <f>"16N0000070"</f>
        <v>16N0000070</v>
      </c>
      <c r="D63">
        <v>0</v>
      </c>
      <c r="E63" t="s">
        <v>52</v>
      </c>
      <c r="F63" t="s">
        <v>53</v>
      </c>
      <c r="G63">
        <v>100</v>
      </c>
      <c r="H63">
        <v>3</v>
      </c>
    </row>
    <row r="64" spans="1:8">
      <c r="A64">
        <v>1</v>
      </c>
      <c r="B64">
        <v>200</v>
      </c>
      <c r="C64" t="str">
        <f>"16Q0000048"</f>
        <v>16Q0000048</v>
      </c>
      <c r="D64">
        <v>1</v>
      </c>
      <c r="E64" t="s">
        <v>54</v>
      </c>
      <c r="F64" t="s">
        <v>55</v>
      </c>
      <c r="G64">
        <v>100</v>
      </c>
      <c r="H64">
        <v>2</v>
      </c>
    </row>
    <row r="65" spans="1:8">
      <c r="A65">
        <v>1</v>
      </c>
      <c r="B65">
        <v>210</v>
      </c>
      <c r="C65" t="str">
        <f>"16Q0000094"</f>
        <v>16Q0000094</v>
      </c>
      <c r="D65">
        <v>1</v>
      </c>
      <c r="E65" t="s">
        <v>56</v>
      </c>
      <c r="F65" t="s">
        <v>57</v>
      </c>
      <c r="G65">
        <v>100</v>
      </c>
      <c r="H65">
        <v>1</v>
      </c>
    </row>
    <row r="66" spans="1:8">
      <c r="A66">
        <v>1</v>
      </c>
      <c r="B66">
        <v>220</v>
      </c>
      <c r="C66" t="str">
        <f>"17L0000098"</f>
        <v>17L0000098</v>
      </c>
      <c r="D66">
        <v>1</v>
      </c>
      <c r="E66" t="s">
        <v>58</v>
      </c>
      <c r="F66" t="s">
        <v>59</v>
      </c>
      <c r="G66">
        <v>100</v>
      </c>
      <c r="H66">
        <v>2</v>
      </c>
    </row>
    <row r="67" spans="1:8">
      <c r="A67">
        <v>2</v>
      </c>
      <c r="B67">
        <v>1</v>
      </c>
      <c r="C67" t="str">
        <f>"0750850-001"</f>
        <v>0750850-001</v>
      </c>
      <c r="D67">
        <v>1</v>
      </c>
      <c r="F67" t="s">
        <v>60</v>
      </c>
      <c r="H67">
        <v>1</v>
      </c>
    </row>
    <row r="68" spans="1:8">
      <c r="A68">
        <v>2</v>
      </c>
      <c r="B68">
        <v>2</v>
      </c>
      <c r="C68" t="str">
        <f>"18L0000002"</f>
        <v>18L0000002</v>
      </c>
      <c r="D68">
        <v>0</v>
      </c>
      <c r="F68" t="s">
        <v>61</v>
      </c>
      <c r="H68">
        <v>1</v>
      </c>
    </row>
    <row r="69" spans="1:8">
      <c r="A69">
        <v>2</v>
      </c>
      <c r="B69">
        <v>3</v>
      </c>
      <c r="C69" t="str">
        <f>"95L0000401"</f>
        <v>95L0000401</v>
      </c>
      <c r="D69">
        <v>1</v>
      </c>
      <c r="F69" t="s">
        <v>62</v>
      </c>
      <c r="H69">
        <v>1</v>
      </c>
    </row>
    <row r="70" spans="1:8">
      <c r="A70">
        <v>1</v>
      </c>
      <c r="B70">
        <v>230</v>
      </c>
      <c r="C70" t="str">
        <f>"17L0000152"</f>
        <v>17L0000152</v>
      </c>
      <c r="D70">
        <v>1</v>
      </c>
      <c r="E70" t="s">
        <v>63</v>
      </c>
      <c r="F70" t="s">
        <v>64</v>
      </c>
      <c r="G70">
        <v>100</v>
      </c>
      <c r="H70">
        <v>1</v>
      </c>
    </row>
    <row r="71" spans="1:8">
      <c r="A71">
        <v>2</v>
      </c>
      <c r="B71">
        <v>1</v>
      </c>
      <c r="C71" t="str">
        <f>"0750847-002"</f>
        <v>0750847-002</v>
      </c>
      <c r="D71">
        <v>1</v>
      </c>
      <c r="F71" t="s">
        <v>65</v>
      </c>
      <c r="H71">
        <v>1</v>
      </c>
    </row>
    <row r="72" spans="1:8">
      <c r="A72">
        <v>2</v>
      </c>
      <c r="B72">
        <v>2</v>
      </c>
      <c r="C72" t="str">
        <f>"14L0000002"</f>
        <v>14L0000002</v>
      </c>
      <c r="D72">
        <v>1</v>
      </c>
      <c r="F72" t="s">
        <v>66</v>
      </c>
      <c r="H72">
        <v>1</v>
      </c>
    </row>
    <row r="73" spans="1:8">
      <c r="A73">
        <v>1</v>
      </c>
      <c r="B73">
        <v>240</v>
      </c>
      <c r="C73" t="str">
        <f>"17Q0000007"</f>
        <v>17Q0000007</v>
      </c>
      <c r="D73">
        <v>1</v>
      </c>
      <c r="E73" t="s">
        <v>67</v>
      </c>
      <c r="F73" t="s">
        <v>68</v>
      </c>
      <c r="G73">
        <v>100</v>
      </c>
      <c r="H73">
        <v>2</v>
      </c>
    </row>
    <row r="74" spans="1:8">
      <c r="A74">
        <v>2</v>
      </c>
      <c r="B74">
        <v>1</v>
      </c>
      <c r="C74" t="str">
        <f>"0750847-004"</f>
        <v>0750847-004</v>
      </c>
      <c r="D74">
        <v>1</v>
      </c>
      <c r="F74" t="s">
        <v>69</v>
      </c>
      <c r="H74">
        <v>1</v>
      </c>
    </row>
    <row r="75" spans="1:8">
      <c r="A75">
        <v>2</v>
      </c>
      <c r="B75">
        <v>2</v>
      </c>
      <c r="C75" t="str">
        <f>"16Q0000103"</f>
        <v>16Q0000103</v>
      </c>
      <c r="D75">
        <v>1</v>
      </c>
      <c r="F75" t="s">
        <v>70</v>
      </c>
      <c r="H75">
        <v>1</v>
      </c>
    </row>
    <row r="76" spans="1:8">
      <c r="A76">
        <v>1</v>
      </c>
      <c r="B76">
        <v>250</v>
      </c>
      <c r="C76" t="str">
        <f>"18L0000019"</f>
        <v>18L0000019</v>
      </c>
      <c r="D76">
        <v>1</v>
      </c>
      <c r="E76" t="s">
        <v>71</v>
      </c>
      <c r="F76" t="s">
        <v>72</v>
      </c>
      <c r="G76">
        <v>100</v>
      </c>
      <c r="H76">
        <v>4</v>
      </c>
    </row>
    <row r="77" spans="1:8">
      <c r="A77">
        <v>1</v>
      </c>
      <c r="B77">
        <v>260</v>
      </c>
      <c r="C77" t="str">
        <f>"18L0000023"</f>
        <v>18L0000023</v>
      </c>
      <c r="D77">
        <v>1</v>
      </c>
      <c r="E77" t="s">
        <v>73</v>
      </c>
      <c r="F77" t="s">
        <v>74</v>
      </c>
      <c r="G77">
        <v>100</v>
      </c>
      <c r="H77">
        <v>4</v>
      </c>
    </row>
    <row r="78" spans="1:8">
      <c r="A78">
        <v>1</v>
      </c>
      <c r="B78">
        <v>270</v>
      </c>
      <c r="C78" t="str">
        <f>"18L0000024"</f>
        <v>18L0000024</v>
      </c>
      <c r="D78">
        <v>1</v>
      </c>
      <c r="E78" t="s">
        <v>75</v>
      </c>
      <c r="F78" t="s">
        <v>76</v>
      </c>
      <c r="G78">
        <v>100</v>
      </c>
      <c r="H78">
        <v>4</v>
      </c>
    </row>
    <row r="79" spans="1:8">
      <c r="A79">
        <v>1</v>
      </c>
      <c r="B79">
        <v>280</v>
      </c>
      <c r="C79" t="str">
        <f>"1970002-515"</f>
        <v>1970002-515</v>
      </c>
      <c r="D79">
        <v>0</v>
      </c>
      <c r="E79" t="s">
        <v>77</v>
      </c>
      <c r="F79" t="s">
        <v>78</v>
      </c>
      <c r="G79">
        <v>100</v>
      </c>
      <c r="H79">
        <v>6</v>
      </c>
    </row>
    <row r="80" spans="1:8">
      <c r="A80">
        <v>1</v>
      </c>
      <c r="B80">
        <v>300</v>
      </c>
      <c r="C80" t="str">
        <f>"2050001-154"</f>
        <v>2050001-154</v>
      </c>
      <c r="D80">
        <v>0</v>
      </c>
      <c r="E80" t="s">
        <v>79</v>
      </c>
      <c r="F80" t="s">
        <v>80</v>
      </c>
      <c r="G80">
        <v>100</v>
      </c>
      <c r="H80">
        <v>2</v>
      </c>
    </row>
    <row r="83" spans="1:8">
      <c r="A83">
        <v>1</v>
      </c>
      <c r="B83">
        <v>310</v>
      </c>
      <c r="C83" t="str">
        <f>"2050009-340"</f>
        <v>2050009-340</v>
      </c>
      <c r="D83">
        <v>0</v>
      </c>
      <c r="E83" t="s">
        <v>81</v>
      </c>
      <c r="F83" t="s">
        <v>82</v>
      </c>
      <c r="G83">
        <v>100</v>
      </c>
      <c r="H83">
        <v>2</v>
      </c>
    </row>
    <row r="86" spans="1:8">
      <c r="A86">
        <v>1</v>
      </c>
      <c r="B86">
        <v>320</v>
      </c>
      <c r="C86" t="str">
        <f>"2050010-531"</f>
        <v>2050010-531</v>
      </c>
      <c r="D86">
        <v>0</v>
      </c>
      <c r="E86" t="s">
        <v>83</v>
      </c>
      <c r="F86" t="s">
        <v>84</v>
      </c>
      <c r="G86">
        <v>100</v>
      </c>
      <c r="H86">
        <v>2</v>
      </c>
    </row>
    <row r="87" spans="1:8">
      <c r="A87">
        <v>1</v>
      </c>
      <c r="B87">
        <v>330</v>
      </c>
      <c r="C87" t="str">
        <f>"2090013-570"</f>
        <v>2090013-570</v>
      </c>
      <c r="D87">
        <v>0</v>
      </c>
      <c r="E87" t="s">
        <v>85</v>
      </c>
      <c r="F87" t="s">
        <v>86</v>
      </c>
      <c r="G87">
        <v>100</v>
      </c>
      <c r="H87">
        <v>2</v>
      </c>
    </row>
    <row r="89" spans="1:8">
      <c r="A89">
        <v>1</v>
      </c>
      <c r="B89">
        <v>340</v>
      </c>
      <c r="C89" t="str">
        <f>"2090013-585"</f>
        <v>2090013-585</v>
      </c>
      <c r="D89">
        <v>0</v>
      </c>
      <c r="E89" t="s">
        <v>87</v>
      </c>
      <c r="F89" t="s">
        <v>88</v>
      </c>
      <c r="G89">
        <v>100</v>
      </c>
      <c r="H89">
        <v>2</v>
      </c>
    </row>
    <row r="91" spans="1:8">
      <c r="A91">
        <v>1</v>
      </c>
      <c r="B91">
        <v>350</v>
      </c>
      <c r="C91" t="str">
        <f>"2090013-650"</f>
        <v>2090013-650</v>
      </c>
      <c r="D91">
        <v>0</v>
      </c>
      <c r="E91" t="s">
        <v>89</v>
      </c>
      <c r="F91" t="s">
        <v>90</v>
      </c>
      <c r="G91">
        <v>100</v>
      </c>
      <c r="H91">
        <v>27</v>
      </c>
    </row>
    <row r="93" spans="1:8">
      <c r="A93">
        <v>1</v>
      </c>
      <c r="B93">
        <v>360</v>
      </c>
      <c r="C93" t="str">
        <f>"20D0000014"</f>
        <v>20D0000014</v>
      </c>
      <c r="D93">
        <v>1</v>
      </c>
      <c r="E93" t="s">
        <v>91</v>
      </c>
      <c r="F93" t="s">
        <v>92</v>
      </c>
      <c r="G93">
        <v>100</v>
      </c>
      <c r="H93">
        <v>14</v>
      </c>
    </row>
    <row r="94" spans="1:8">
      <c r="A94">
        <v>1</v>
      </c>
      <c r="B94">
        <v>370</v>
      </c>
      <c r="C94" t="str">
        <f>"20J0000038"</f>
        <v>20J0000038</v>
      </c>
      <c r="D94">
        <v>0</v>
      </c>
      <c r="E94" t="s">
        <v>93</v>
      </c>
      <c r="F94" t="s">
        <v>94</v>
      </c>
      <c r="G94">
        <v>100</v>
      </c>
      <c r="H94">
        <v>3</v>
      </c>
    </row>
    <row r="95" spans="1:8">
      <c r="A95">
        <v>1</v>
      </c>
      <c r="B95">
        <v>380</v>
      </c>
      <c r="C95" t="str">
        <f>"20L0000010"</f>
        <v>20L0000010</v>
      </c>
      <c r="D95">
        <v>0</v>
      </c>
      <c r="E95" t="s">
        <v>95</v>
      </c>
      <c r="F95" t="s">
        <v>96</v>
      </c>
      <c r="G95">
        <v>100</v>
      </c>
      <c r="H95">
        <v>1</v>
      </c>
    </row>
    <row r="97" spans="1:8">
      <c r="A97">
        <v>1</v>
      </c>
      <c r="B97">
        <v>390</v>
      </c>
      <c r="C97" t="str">
        <f>"20Z0000003"</f>
        <v>20Z0000003</v>
      </c>
      <c r="D97">
        <v>0</v>
      </c>
      <c r="E97" t="s">
        <v>97</v>
      </c>
      <c r="F97" t="s">
        <v>98</v>
      </c>
      <c r="G97">
        <v>100</v>
      </c>
      <c r="H97">
        <v>4</v>
      </c>
    </row>
    <row r="98" spans="1:8">
      <c r="A98">
        <v>1</v>
      </c>
      <c r="B98">
        <v>400</v>
      </c>
      <c r="C98" t="str">
        <f>"2150001-702"</f>
        <v>2150001-702</v>
      </c>
      <c r="D98">
        <v>0</v>
      </c>
      <c r="E98" t="s">
        <v>99</v>
      </c>
      <c r="F98" t="s">
        <v>100</v>
      </c>
      <c r="G98">
        <v>100</v>
      </c>
      <c r="H98">
        <v>36</v>
      </c>
    </row>
    <row r="102" spans="1:8">
      <c r="A102">
        <v>1</v>
      </c>
      <c r="B102">
        <v>410</v>
      </c>
      <c r="C102" t="str">
        <f>"2150004-230"</f>
        <v>2150004-230</v>
      </c>
      <c r="D102">
        <v>0</v>
      </c>
      <c r="E102" t="s">
        <v>101</v>
      </c>
      <c r="F102" t="s">
        <v>102</v>
      </c>
      <c r="G102">
        <v>100</v>
      </c>
      <c r="H102">
        <v>2</v>
      </c>
    </row>
    <row r="103" spans="1:8">
      <c r="A103">
        <v>1</v>
      </c>
      <c r="B103">
        <v>420</v>
      </c>
      <c r="C103" t="str">
        <f>"2150004-301"</f>
        <v>2150004-301</v>
      </c>
      <c r="D103">
        <v>0</v>
      </c>
      <c r="E103" t="s">
        <v>103</v>
      </c>
      <c r="F103" t="s">
        <v>104</v>
      </c>
      <c r="G103">
        <v>100</v>
      </c>
      <c r="H103">
        <v>4</v>
      </c>
    </row>
    <row r="104" spans="1:8">
      <c r="A104">
        <v>1</v>
      </c>
      <c r="B104">
        <v>430</v>
      </c>
      <c r="C104" t="str">
        <f>"21D0000003"</f>
        <v>21D0000003</v>
      </c>
      <c r="D104">
        <v>0</v>
      </c>
      <c r="E104" t="s">
        <v>105</v>
      </c>
      <c r="F104" t="s">
        <v>106</v>
      </c>
      <c r="G104">
        <v>100</v>
      </c>
      <c r="H104">
        <v>3</v>
      </c>
    </row>
    <row r="105" spans="1:8">
      <c r="A105">
        <v>1</v>
      </c>
      <c r="B105">
        <v>440</v>
      </c>
      <c r="C105" t="str">
        <f>"21G0000021"</f>
        <v>21G0000021</v>
      </c>
      <c r="D105">
        <v>1</v>
      </c>
      <c r="E105" t="s">
        <v>107</v>
      </c>
      <c r="F105" t="s">
        <v>108</v>
      </c>
      <c r="G105">
        <v>100</v>
      </c>
      <c r="H105">
        <v>2</v>
      </c>
    </row>
    <row r="107" spans="1:8">
      <c r="A107">
        <v>1</v>
      </c>
      <c r="B107">
        <v>450</v>
      </c>
      <c r="C107" t="str">
        <f>"21G0000022"</f>
        <v>21G0000022</v>
      </c>
      <c r="D107">
        <v>1</v>
      </c>
      <c r="E107" t="s">
        <v>109</v>
      </c>
      <c r="F107" t="s">
        <v>110</v>
      </c>
      <c r="G107">
        <v>100</v>
      </c>
      <c r="H107">
        <v>2</v>
      </c>
    </row>
    <row r="109" spans="1:8">
      <c r="A109">
        <v>1</v>
      </c>
      <c r="B109">
        <v>460</v>
      </c>
      <c r="C109" t="str">
        <f>"2290001-026"</f>
        <v>2290001-026</v>
      </c>
      <c r="D109">
        <v>0</v>
      </c>
      <c r="E109" t="s">
        <v>111</v>
      </c>
      <c r="F109" t="s">
        <v>112</v>
      </c>
      <c r="G109">
        <v>100</v>
      </c>
      <c r="H109">
        <v>1</v>
      </c>
    </row>
    <row r="110" spans="1:8">
      <c r="A110">
        <v>1</v>
      </c>
      <c r="B110">
        <v>470</v>
      </c>
      <c r="C110" t="str">
        <f>"2290001-601"</f>
        <v>2290001-601</v>
      </c>
      <c r="D110">
        <v>0</v>
      </c>
      <c r="E110" t="s">
        <v>113</v>
      </c>
      <c r="F110" t="s">
        <v>114</v>
      </c>
      <c r="G110">
        <v>100</v>
      </c>
      <c r="H110">
        <v>14</v>
      </c>
    </row>
    <row r="111" spans="1:8">
      <c r="A111">
        <v>1</v>
      </c>
      <c r="B111">
        <v>480</v>
      </c>
      <c r="C111" t="str">
        <f>"22J0000008"</f>
        <v>22J0000008</v>
      </c>
      <c r="D111">
        <v>0</v>
      </c>
      <c r="E111" t="s">
        <v>115</v>
      </c>
      <c r="F111" t="s">
        <v>116</v>
      </c>
      <c r="G111">
        <v>100</v>
      </c>
      <c r="H111">
        <v>3</v>
      </c>
    </row>
    <row r="112" spans="1:8">
      <c r="A112">
        <v>1</v>
      </c>
      <c r="B112">
        <v>490</v>
      </c>
      <c r="C112" t="str">
        <f>"22J0000053"</f>
        <v>22J0000053</v>
      </c>
      <c r="D112">
        <v>1</v>
      </c>
      <c r="E112" t="s">
        <v>117</v>
      </c>
      <c r="F112" t="s">
        <v>118</v>
      </c>
      <c r="G112">
        <v>100</v>
      </c>
      <c r="H112">
        <v>2</v>
      </c>
    </row>
    <row r="113" spans="1:8">
      <c r="A113">
        <v>1</v>
      </c>
      <c r="B113">
        <v>500</v>
      </c>
      <c r="C113" t="str">
        <f>"22P0000004"</f>
        <v>22P0000004</v>
      </c>
      <c r="D113">
        <v>0</v>
      </c>
      <c r="E113" t="s">
        <v>119</v>
      </c>
      <c r="F113" t="s">
        <v>120</v>
      </c>
      <c r="G113">
        <v>100</v>
      </c>
      <c r="H113">
        <v>4</v>
      </c>
    </row>
    <row r="114" spans="1:8">
      <c r="A114">
        <v>1</v>
      </c>
      <c r="B114">
        <v>510</v>
      </c>
      <c r="C114" t="str">
        <f>"22P0000005"</f>
        <v>22P0000005</v>
      </c>
      <c r="D114">
        <v>1</v>
      </c>
      <c r="E114" t="s">
        <v>121</v>
      </c>
      <c r="F114" t="s">
        <v>122</v>
      </c>
      <c r="G114">
        <v>100</v>
      </c>
      <c r="H114">
        <v>4</v>
      </c>
    </row>
    <row r="115" spans="1:8">
      <c r="A115">
        <v>1</v>
      </c>
      <c r="B115">
        <v>520</v>
      </c>
      <c r="C115" t="str">
        <f>"22P0000030"</f>
        <v>22P0000030</v>
      </c>
      <c r="D115">
        <v>1</v>
      </c>
      <c r="E115" t="s">
        <v>123</v>
      </c>
      <c r="F115" t="s">
        <v>124</v>
      </c>
      <c r="G115">
        <v>100</v>
      </c>
      <c r="H115">
        <v>2</v>
      </c>
    </row>
    <row r="116" spans="1:8">
      <c r="A116">
        <v>1</v>
      </c>
      <c r="B116">
        <v>530</v>
      </c>
      <c r="C116" t="str">
        <f>"22Q0000012"</f>
        <v>22Q0000012</v>
      </c>
      <c r="D116">
        <v>1</v>
      </c>
      <c r="E116" t="s">
        <v>125</v>
      </c>
      <c r="F116" t="s">
        <v>126</v>
      </c>
      <c r="G116">
        <v>100</v>
      </c>
      <c r="H116">
        <v>12</v>
      </c>
    </row>
    <row r="119" spans="1:8">
      <c r="A119">
        <v>1</v>
      </c>
      <c r="B119">
        <v>540</v>
      </c>
      <c r="C119" t="str">
        <f>"22R0000002"</f>
        <v>22R0000002</v>
      </c>
      <c r="D119">
        <v>0</v>
      </c>
      <c r="E119" t="s">
        <v>127</v>
      </c>
      <c r="F119" t="s">
        <v>128</v>
      </c>
      <c r="G119">
        <v>100</v>
      </c>
      <c r="H119">
        <v>3</v>
      </c>
    </row>
    <row r="120" spans="1:8">
      <c r="A120">
        <v>1</v>
      </c>
      <c r="B120">
        <v>550</v>
      </c>
      <c r="C120" t="str">
        <f>"23C0000038"</f>
        <v>23C0000038</v>
      </c>
      <c r="D120">
        <v>1</v>
      </c>
      <c r="E120" t="s">
        <v>129</v>
      </c>
      <c r="F120" t="s">
        <v>130</v>
      </c>
      <c r="G120">
        <v>100</v>
      </c>
      <c r="H120">
        <v>2</v>
      </c>
    </row>
    <row r="121" spans="1:8">
      <c r="A121">
        <v>1</v>
      </c>
      <c r="B121">
        <v>560</v>
      </c>
      <c r="C121" t="str">
        <f>"23D0000012"</f>
        <v>23D0000012</v>
      </c>
      <c r="D121">
        <v>0</v>
      </c>
      <c r="E121" t="s">
        <v>131</v>
      </c>
      <c r="F121" t="s">
        <v>132</v>
      </c>
      <c r="G121">
        <v>100</v>
      </c>
      <c r="H121">
        <v>2</v>
      </c>
    </row>
    <row r="122" spans="1:8">
      <c r="A122">
        <v>1</v>
      </c>
      <c r="B122">
        <v>570</v>
      </c>
      <c r="C122" t="str">
        <f>"23D0000019"</f>
        <v>23D0000019</v>
      </c>
      <c r="D122">
        <v>0</v>
      </c>
      <c r="E122" t="s">
        <v>133</v>
      </c>
      <c r="F122" t="s">
        <v>134</v>
      </c>
      <c r="G122">
        <v>100</v>
      </c>
      <c r="H122">
        <v>2</v>
      </c>
    </row>
    <row r="123" spans="1:8">
      <c r="A123">
        <v>1</v>
      </c>
      <c r="B123">
        <v>580</v>
      </c>
      <c r="C123" t="str">
        <f>"23G0000013"</f>
        <v>23G0000013</v>
      </c>
      <c r="D123">
        <v>0</v>
      </c>
      <c r="E123" t="s">
        <v>135</v>
      </c>
      <c r="F123" t="s">
        <v>136</v>
      </c>
      <c r="G123">
        <v>100</v>
      </c>
      <c r="H123">
        <v>1</v>
      </c>
    </row>
    <row r="124" spans="1:8">
      <c r="A124">
        <v>1</v>
      </c>
      <c r="B124">
        <v>590</v>
      </c>
      <c r="C124" t="str">
        <f>"2490003-011"</f>
        <v>2490003-011</v>
      </c>
      <c r="D124">
        <v>0</v>
      </c>
      <c r="E124" t="s">
        <v>137</v>
      </c>
      <c r="F124" t="s">
        <v>138</v>
      </c>
      <c r="G124">
        <v>100</v>
      </c>
      <c r="H124">
        <v>2</v>
      </c>
    </row>
    <row r="127" spans="1:8">
      <c r="A127">
        <v>1</v>
      </c>
      <c r="B127">
        <v>600</v>
      </c>
      <c r="C127" t="str">
        <f>"24Z0000012"</f>
        <v>24Z0000012</v>
      </c>
      <c r="D127">
        <v>0</v>
      </c>
      <c r="E127" t="s">
        <v>139</v>
      </c>
      <c r="F127" t="s">
        <v>140</v>
      </c>
      <c r="G127">
        <v>100</v>
      </c>
      <c r="H127">
        <v>4</v>
      </c>
    </row>
    <row r="129" spans="1:8">
      <c r="A129">
        <v>1</v>
      </c>
      <c r="B129">
        <v>610</v>
      </c>
      <c r="C129" t="str">
        <f>"29G0000006"</f>
        <v>29G0000006</v>
      </c>
      <c r="D129">
        <v>1</v>
      </c>
      <c r="E129" t="s">
        <v>141</v>
      </c>
      <c r="F129" t="s">
        <v>142</v>
      </c>
      <c r="G129">
        <v>100</v>
      </c>
      <c r="H129">
        <v>2</v>
      </c>
    </row>
    <row r="130" spans="1:8">
      <c r="A130">
        <v>1</v>
      </c>
      <c r="B130">
        <v>620</v>
      </c>
      <c r="C130" t="str">
        <f>"32J0000001"</f>
        <v>32J0000001</v>
      </c>
      <c r="D130">
        <v>0</v>
      </c>
      <c r="E130" t="s">
        <v>143</v>
      </c>
      <c r="F130" t="s">
        <v>144</v>
      </c>
      <c r="G130">
        <v>100</v>
      </c>
      <c r="H130">
        <v>2</v>
      </c>
    </row>
    <row r="132" spans="1:8">
      <c r="A132">
        <v>1</v>
      </c>
      <c r="B132">
        <v>630</v>
      </c>
      <c r="C132" t="str">
        <f>"4100001-002"</f>
        <v>4100001-002</v>
      </c>
      <c r="D132">
        <v>0</v>
      </c>
      <c r="E132" t="s">
        <v>145</v>
      </c>
      <c r="F132" t="s">
        <v>146</v>
      </c>
      <c r="G132">
        <v>100</v>
      </c>
      <c r="H132">
        <v>4</v>
      </c>
    </row>
    <row r="135" spans="1:8">
      <c r="A135">
        <v>1</v>
      </c>
      <c r="B135">
        <v>640</v>
      </c>
      <c r="C135" t="str">
        <f>"4100007-003"</f>
        <v>4100007-003</v>
      </c>
      <c r="D135">
        <v>0</v>
      </c>
      <c r="E135" t="s">
        <v>147</v>
      </c>
      <c r="F135" t="s">
        <v>148</v>
      </c>
      <c r="G135">
        <v>100</v>
      </c>
      <c r="H135">
        <v>4</v>
      </c>
    </row>
    <row r="137" spans="1:8">
      <c r="A137">
        <v>1</v>
      </c>
      <c r="B137">
        <v>650</v>
      </c>
      <c r="C137" t="str">
        <f>"41A0000118"</f>
        <v>41A0000118</v>
      </c>
      <c r="D137">
        <v>1</v>
      </c>
      <c r="E137" t="s">
        <v>149</v>
      </c>
      <c r="F137" t="s">
        <v>150</v>
      </c>
      <c r="G137">
        <v>100</v>
      </c>
      <c r="H137">
        <v>1</v>
      </c>
    </row>
    <row r="138" spans="1:8">
      <c r="A138">
        <v>1</v>
      </c>
      <c r="B138">
        <v>660</v>
      </c>
      <c r="C138" t="str">
        <f>"41B0000042"</f>
        <v>41B0000042</v>
      </c>
      <c r="D138">
        <v>1</v>
      </c>
      <c r="E138" t="s">
        <v>151</v>
      </c>
      <c r="F138" t="s">
        <v>152</v>
      </c>
      <c r="G138">
        <v>100</v>
      </c>
      <c r="H138">
        <v>2</v>
      </c>
    </row>
    <row r="139" spans="1:8">
      <c r="A139">
        <v>1</v>
      </c>
      <c r="B139">
        <v>670</v>
      </c>
      <c r="C139" t="str">
        <f>"41B0000085"</f>
        <v>41B0000085</v>
      </c>
      <c r="D139">
        <v>1</v>
      </c>
      <c r="E139" t="s">
        <v>153</v>
      </c>
      <c r="F139" t="s">
        <v>154</v>
      </c>
      <c r="G139">
        <v>100</v>
      </c>
      <c r="H139">
        <v>1</v>
      </c>
    </row>
    <row r="143" spans="1:8">
      <c r="A143">
        <v>1</v>
      </c>
      <c r="B143">
        <v>680</v>
      </c>
      <c r="C143" t="str">
        <f>"41B0000090"</f>
        <v>41B0000090</v>
      </c>
      <c r="D143">
        <v>0</v>
      </c>
      <c r="E143" t="s">
        <v>155</v>
      </c>
      <c r="F143" t="s">
        <v>156</v>
      </c>
      <c r="G143">
        <v>100</v>
      </c>
      <c r="H143">
        <v>6</v>
      </c>
    </row>
    <row r="144" spans="1:8">
      <c r="A144">
        <v>1</v>
      </c>
      <c r="B144">
        <v>700</v>
      </c>
      <c r="C144" t="str">
        <f>"42A0000061"</f>
        <v>42A0000061</v>
      </c>
      <c r="D144">
        <v>0</v>
      </c>
      <c r="E144" t="s">
        <v>157</v>
      </c>
      <c r="F144" t="s">
        <v>158</v>
      </c>
      <c r="G144">
        <v>100</v>
      </c>
      <c r="H144">
        <v>1</v>
      </c>
    </row>
    <row r="146" spans="1:8">
      <c r="A146">
        <v>1</v>
      </c>
      <c r="B146">
        <v>710</v>
      </c>
      <c r="C146" t="str">
        <f>"4300003-004"</f>
        <v>4300003-004</v>
      </c>
      <c r="D146">
        <v>0</v>
      </c>
      <c r="E146" t="s">
        <v>159</v>
      </c>
      <c r="F146" t="s">
        <v>160</v>
      </c>
      <c r="G146">
        <v>100</v>
      </c>
      <c r="H146">
        <v>4</v>
      </c>
    </row>
    <row r="147" spans="1:8">
      <c r="A147">
        <v>1</v>
      </c>
      <c r="B147">
        <v>720</v>
      </c>
      <c r="C147" t="str">
        <f>"43A0000041"</f>
        <v>43A0000041</v>
      </c>
      <c r="D147">
        <v>1</v>
      </c>
      <c r="E147" t="s">
        <v>161</v>
      </c>
      <c r="F147" t="s">
        <v>162</v>
      </c>
      <c r="G147">
        <v>100</v>
      </c>
      <c r="H147">
        <v>4</v>
      </c>
    </row>
    <row r="151" spans="1:8">
      <c r="A151">
        <v>1</v>
      </c>
      <c r="B151">
        <v>730</v>
      </c>
      <c r="C151" t="str">
        <f>"43B0000052"</f>
        <v>43B0000052</v>
      </c>
      <c r="D151">
        <v>1</v>
      </c>
      <c r="E151" t="s">
        <v>163</v>
      </c>
      <c r="F151" t="s">
        <v>164</v>
      </c>
      <c r="G151">
        <v>100</v>
      </c>
      <c r="H151">
        <v>2</v>
      </c>
    </row>
    <row r="154" spans="1:8">
      <c r="A154">
        <v>1</v>
      </c>
      <c r="B154">
        <v>740</v>
      </c>
      <c r="C154" t="str">
        <f>"43B0000073"</f>
        <v>43B0000073</v>
      </c>
      <c r="D154">
        <v>1</v>
      </c>
      <c r="E154" t="s">
        <v>165</v>
      </c>
      <c r="F154" t="s">
        <v>166</v>
      </c>
      <c r="G154">
        <v>100</v>
      </c>
      <c r="H154">
        <v>2</v>
      </c>
    </row>
    <row r="155" spans="1:8">
      <c r="A155">
        <v>1</v>
      </c>
      <c r="B155">
        <v>750</v>
      </c>
      <c r="C155" t="str">
        <f>"45A0000014"</f>
        <v>45A0000014</v>
      </c>
      <c r="D155">
        <v>1</v>
      </c>
      <c r="E155" t="s">
        <v>167</v>
      </c>
      <c r="F155" t="s">
        <v>168</v>
      </c>
      <c r="G155">
        <v>100</v>
      </c>
      <c r="H155">
        <v>2</v>
      </c>
    </row>
    <row r="156" spans="1:8">
      <c r="A156">
        <v>1</v>
      </c>
      <c r="B156">
        <v>760</v>
      </c>
      <c r="C156" t="str">
        <f>"45A0000015"</f>
        <v>45A0000015</v>
      </c>
      <c r="D156">
        <v>1</v>
      </c>
      <c r="E156" t="s">
        <v>169</v>
      </c>
      <c r="F156" t="s">
        <v>170</v>
      </c>
      <c r="G156">
        <v>100</v>
      </c>
      <c r="H156">
        <v>2</v>
      </c>
    </row>
    <row r="157" spans="1:8">
      <c r="A157">
        <v>1</v>
      </c>
      <c r="B157">
        <v>770</v>
      </c>
      <c r="C157" t="str">
        <f>"45B0000018"</f>
        <v>45B0000018</v>
      </c>
      <c r="D157">
        <v>1</v>
      </c>
      <c r="E157" t="s">
        <v>171</v>
      </c>
      <c r="F157" t="s">
        <v>172</v>
      </c>
      <c r="G157">
        <v>100</v>
      </c>
      <c r="H157">
        <v>4</v>
      </c>
    </row>
    <row r="158" spans="1:8">
      <c r="A158">
        <v>1</v>
      </c>
      <c r="B158">
        <v>780</v>
      </c>
      <c r="C158" t="str">
        <f>"5000000-010"</f>
        <v>5000000-010</v>
      </c>
      <c r="D158">
        <v>0</v>
      </c>
      <c r="E158" t="s">
        <v>173</v>
      </c>
      <c r="F158" t="s">
        <v>174</v>
      </c>
      <c r="G158">
        <v>100</v>
      </c>
      <c r="H158">
        <v>8</v>
      </c>
    </row>
    <row r="170" spans="1:8">
      <c r="A170">
        <v>1</v>
      </c>
      <c r="B170">
        <v>790</v>
      </c>
      <c r="C170" t="str">
        <f>"5000000-033"</f>
        <v>5000000-033</v>
      </c>
      <c r="D170">
        <v>1</v>
      </c>
      <c r="E170" t="s">
        <v>175</v>
      </c>
      <c r="F170" t="s">
        <v>176</v>
      </c>
      <c r="G170">
        <v>100</v>
      </c>
      <c r="H170">
        <v>28</v>
      </c>
    </row>
    <row r="176" spans="1:8">
      <c r="A176">
        <v>1</v>
      </c>
      <c r="B176">
        <v>800</v>
      </c>
      <c r="C176" t="str">
        <f>"5000000-039"</f>
        <v>5000000-039</v>
      </c>
      <c r="D176">
        <v>0</v>
      </c>
      <c r="E176" t="s">
        <v>177</v>
      </c>
      <c r="F176" t="s">
        <v>178</v>
      </c>
      <c r="G176">
        <v>100</v>
      </c>
      <c r="H176">
        <v>2</v>
      </c>
    </row>
    <row r="182" spans="1:8">
      <c r="A182">
        <v>1</v>
      </c>
      <c r="B182">
        <v>810</v>
      </c>
      <c r="C182" t="str">
        <f>"5000000-049"</f>
        <v>5000000-049</v>
      </c>
      <c r="D182">
        <v>0</v>
      </c>
      <c r="E182" t="s">
        <v>179</v>
      </c>
      <c r="F182" t="s">
        <v>180</v>
      </c>
      <c r="G182">
        <v>100</v>
      </c>
      <c r="H182">
        <v>32</v>
      </c>
    </row>
    <row r="188" spans="1:8">
      <c r="A188">
        <v>1</v>
      </c>
      <c r="B188">
        <v>820</v>
      </c>
      <c r="C188" t="str">
        <f>"5000000-080"</f>
        <v>5000000-080</v>
      </c>
      <c r="D188">
        <v>0</v>
      </c>
      <c r="E188" t="s">
        <v>181</v>
      </c>
      <c r="F188" t="s">
        <v>182</v>
      </c>
      <c r="G188">
        <v>100</v>
      </c>
      <c r="H188">
        <v>5</v>
      </c>
    </row>
    <row r="194" spans="1:8">
      <c r="A194">
        <v>1</v>
      </c>
      <c r="B194">
        <v>830</v>
      </c>
      <c r="C194" t="str">
        <f>"5000000-084"</f>
        <v>5000000-084</v>
      </c>
      <c r="D194">
        <v>1</v>
      </c>
      <c r="E194" t="s">
        <v>183</v>
      </c>
      <c r="F194" t="s">
        <v>184</v>
      </c>
      <c r="G194">
        <v>100</v>
      </c>
      <c r="H194">
        <v>8</v>
      </c>
    </row>
    <row r="200" spans="1:8">
      <c r="A200">
        <v>1</v>
      </c>
      <c r="B200">
        <v>840</v>
      </c>
      <c r="C200" t="str">
        <f>"5000000-101"</f>
        <v>5000000-101</v>
      </c>
      <c r="D200">
        <v>0</v>
      </c>
      <c r="E200" t="s">
        <v>185</v>
      </c>
      <c r="F200" t="s">
        <v>186</v>
      </c>
      <c r="G200">
        <v>100</v>
      </c>
      <c r="H200">
        <v>17</v>
      </c>
    </row>
    <row r="212" spans="1:8">
      <c r="A212">
        <v>1</v>
      </c>
      <c r="B212">
        <v>850</v>
      </c>
      <c r="C212" t="str">
        <f>"5000000-102"</f>
        <v>5000000-102</v>
      </c>
      <c r="D212">
        <v>1</v>
      </c>
      <c r="E212" s="5" t="s">
        <v>187</v>
      </c>
      <c r="F212" t="s">
        <v>188</v>
      </c>
      <c r="G212">
        <v>100</v>
      </c>
      <c r="H212">
        <v>118</v>
      </c>
    </row>
    <row r="218" spans="1:8">
      <c r="A218">
        <v>1</v>
      </c>
      <c r="B218">
        <v>860</v>
      </c>
      <c r="C218" t="str">
        <f>"5000000-103"</f>
        <v>5000000-103</v>
      </c>
      <c r="D218">
        <v>1</v>
      </c>
      <c r="E218" t="s">
        <v>189</v>
      </c>
      <c r="F218" t="s">
        <v>190</v>
      </c>
      <c r="G218">
        <v>100</v>
      </c>
      <c r="H218">
        <v>24</v>
      </c>
    </row>
    <row r="230" spans="1:8">
      <c r="A230">
        <v>1</v>
      </c>
      <c r="B230">
        <v>870</v>
      </c>
      <c r="C230" t="str">
        <f>"5000000-104"</f>
        <v>5000000-104</v>
      </c>
      <c r="D230">
        <v>0</v>
      </c>
      <c r="E230" t="s">
        <v>191</v>
      </c>
      <c r="F230" t="s">
        <v>192</v>
      </c>
      <c r="G230">
        <v>100</v>
      </c>
      <c r="H230">
        <v>19</v>
      </c>
    </row>
    <row r="236" spans="1:8">
      <c r="A236">
        <v>1</v>
      </c>
      <c r="B236">
        <v>880</v>
      </c>
      <c r="C236" t="str">
        <f>"5000000-105"</f>
        <v>5000000-105</v>
      </c>
      <c r="D236">
        <v>0</v>
      </c>
      <c r="E236" t="s">
        <v>193</v>
      </c>
      <c r="F236" t="s">
        <v>194</v>
      </c>
      <c r="G236">
        <v>100</v>
      </c>
      <c r="H236">
        <v>2</v>
      </c>
    </row>
    <row r="242" spans="1:8">
      <c r="A242">
        <v>1</v>
      </c>
      <c r="B242">
        <v>890</v>
      </c>
      <c r="C242" t="str">
        <f>"5000000-109"</f>
        <v>5000000-109</v>
      </c>
      <c r="D242">
        <v>0</v>
      </c>
      <c r="E242" t="s">
        <v>195</v>
      </c>
      <c r="F242" t="s">
        <v>196</v>
      </c>
      <c r="G242">
        <v>100</v>
      </c>
      <c r="H242">
        <v>2</v>
      </c>
    </row>
    <row r="248" spans="1:8">
      <c r="A248">
        <v>1</v>
      </c>
      <c r="B248">
        <v>910</v>
      </c>
      <c r="C248" t="str">
        <f>"5000000-122"</f>
        <v>5000000-122</v>
      </c>
      <c r="D248">
        <v>0</v>
      </c>
      <c r="E248" t="s">
        <v>197</v>
      </c>
      <c r="F248" t="s">
        <v>198</v>
      </c>
      <c r="G248">
        <v>100</v>
      </c>
      <c r="H248">
        <v>2</v>
      </c>
    </row>
    <row r="254" spans="1:8">
      <c r="A254">
        <v>1</v>
      </c>
      <c r="B254">
        <v>920</v>
      </c>
      <c r="C254" t="str">
        <f>"5000000-151"</f>
        <v>5000000-151</v>
      </c>
      <c r="D254">
        <v>0</v>
      </c>
      <c r="E254" t="s">
        <v>199</v>
      </c>
      <c r="F254" t="s">
        <v>200</v>
      </c>
      <c r="G254">
        <v>100</v>
      </c>
      <c r="H254">
        <v>2</v>
      </c>
    </row>
    <row r="260" spans="1:8">
      <c r="A260">
        <v>1</v>
      </c>
      <c r="B260">
        <v>930</v>
      </c>
      <c r="C260" t="str">
        <f>"5000000-152"</f>
        <v>5000000-152</v>
      </c>
      <c r="D260">
        <v>0</v>
      </c>
      <c r="E260" t="s">
        <v>201</v>
      </c>
      <c r="F260" t="s">
        <v>202</v>
      </c>
      <c r="G260">
        <v>100</v>
      </c>
      <c r="H260">
        <v>4</v>
      </c>
    </row>
    <row r="266" spans="1:8">
      <c r="A266">
        <v>1</v>
      </c>
      <c r="B266">
        <v>940</v>
      </c>
      <c r="C266" t="str">
        <f>"5000000-153"</f>
        <v>5000000-153</v>
      </c>
      <c r="D266">
        <v>0</v>
      </c>
      <c r="E266" t="s">
        <v>203</v>
      </c>
      <c r="F266" t="s">
        <v>204</v>
      </c>
      <c r="G266">
        <v>100</v>
      </c>
      <c r="H266">
        <v>4</v>
      </c>
    </row>
    <row r="278" spans="1:8">
      <c r="A278">
        <v>1</v>
      </c>
      <c r="B278">
        <v>950</v>
      </c>
      <c r="C278" t="str">
        <f>"5000000-173"</f>
        <v>5000000-173</v>
      </c>
      <c r="D278">
        <v>1</v>
      </c>
      <c r="E278" t="s">
        <v>205</v>
      </c>
      <c r="F278" t="s">
        <v>206</v>
      </c>
      <c r="G278">
        <v>100</v>
      </c>
      <c r="H278">
        <v>2</v>
      </c>
    </row>
    <row r="284" spans="1:8">
      <c r="A284">
        <v>1</v>
      </c>
      <c r="B284">
        <v>960</v>
      </c>
      <c r="C284" t="str">
        <f>"5000000-202"</f>
        <v>5000000-202</v>
      </c>
      <c r="D284">
        <v>0</v>
      </c>
      <c r="E284" t="s">
        <v>207</v>
      </c>
      <c r="F284" t="s">
        <v>208</v>
      </c>
      <c r="G284">
        <v>100</v>
      </c>
      <c r="H284">
        <v>2</v>
      </c>
    </row>
    <row r="290" spans="1:8">
      <c r="A290">
        <v>1</v>
      </c>
      <c r="B290">
        <v>970</v>
      </c>
      <c r="C290" t="str">
        <f>"5000000-222"</f>
        <v>5000000-222</v>
      </c>
      <c r="D290">
        <v>1</v>
      </c>
      <c r="E290" t="s">
        <v>209</v>
      </c>
      <c r="F290" t="s">
        <v>210</v>
      </c>
      <c r="G290">
        <v>100</v>
      </c>
      <c r="H290">
        <v>4</v>
      </c>
    </row>
    <row r="296" spans="1:8">
      <c r="A296">
        <v>1</v>
      </c>
      <c r="B296">
        <v>980</v>
      </c>
      <c r="C296" t="str">
        <f>"5000000-248"</f>
        <v>5000000-248</v>
      </c>
      <c r="D296">
        <v>1</v>
      </c>
      <c r="E296" t="s">
        <v>211</v>
      </c>
      <c r="F296" t="s">
        <v>212</v>
      </c>
      <c r="G296">
        <v>100</v>
      </c>
      <c r="H296">
        <v>2</v>
      </c>
    </row>
    <row r="302" spans="1:8">
      <c r="A302">
        <v>1</v>
      </c>
      <c r="B302">
        <v>990</v>
      </c>
      <c r="C302" t="str">
        <f>"5000000-301"</f>
        <v>5000000-301</v>
      </c>
      <c r="D302">
        <v>0</v>
      </c>
      <c r="E302" t="s">
        <v>213</v>
      </c>
      <c r="F302" t="s">
        <v>214</v>
      </c>
      <c r="G302">
        <v>100</v>
      </c>
      <c r="H302">
        <v>18</v>
      </c>
    </row>
    <row r="308" spans="1:8">
      <c r="A308">
        <v>1</v>
      </c>
      <c r="B308">
        <v>1000</v>
      </c>
      <c r="C308" t="str">
        <f>"5000000-308"</f>
        <v>5000000-308</v>
      </c>
      <c r="D308">
        <v>0</v>
      </c>
      <c r="E308" t="s">
        <v>215</v>
      </c>
      <c r="F308" t="s">
        <v>216</v>
      </c>
      <c r="G308">
        <v>100</v>
      </c>
      <c r="H308">
        <v>4</v>
      </c>
    </row>
    <row r="314" spans="1:8">
      <c r="A314">
        <v>1</v>
      </c>
      <c r="B314">
        <v>1010</v>
      </c>
      <c r="C314" t="str">
        <f>"5000000-392"</f>
        <v>5000000-392</v>
      </c>
      <c r="D314">
        <v>0</v>
      </c>
      <c r="E314" t="s">
        <v>217</v>
      </c>
      <c r="F314" t="s">
        <v>218</v>
      </c>
      <c r="G314">
        <v>100</v>
      </c>
      <c r="H314">
        <v>8</v>
      </c>
    </row>
    <row r="320" spans="1:8">
      <c r="A320">
        <v>1</v>
      </c>
      <c r="B320">
        <v>1020</v>
      </c>
      <c r="C320" t="str">
        <f>"5000000-472"</f>
        <v>5000000-472</v>
      </c>
      <c r="D320">
        <v>1</v>
      </c>
      <c r="E320" s="5" t="s">
        <v>219</v>
      </c>
      <c r="F320" t="s">
        <v>220</v>
      </c>
      <c r="G320">
        <v>100</v>
      </c>
      <c r="H320">
        <v>74</v>
      </c>
    </row>
    <row r="326" spans="1:8">
      <c r="A326">
        <v>1</v>
      </c>
      <c r="B326">
        <v>1030</v>
      </c>
      <c r="C326" t="str">
        <f>"5000000-511"</f>
        <v>5000000-511</v>
      </c>
      <c r="D326">
        <v>0</v>
      </c>
      <c r="E326" t="s">
        <v>221</v>
      </c>
      <c r="F326" t="s">
        <v>222</v>
      </c>
      <c r="G326">
        <v>100</v>
      </c>
      <c r="H326">
        <v>2</v>
      </c>
    </row>
    <row r="332" spans="1:8">
      <c r="A332">
        <v>1</v>
      </c>
      <c r="B332">
        <v>1040</v>
      </c>
      <c r="C332" t="str">
        <f>"5000000-680"</f>
        <v>5000000-680</v>
      </c>
      <c r="D332">
        <v>1</v>
      </c>
      <c r="E332" t="s">
        <v>223</v>
      </c>
      <c r="F332" t="s">
        <v>224</v>
      </c>
      <c r="G332">
        <v>100</v>
      </c>
      <c r="H332">
        <v>2</v>
      </c>
    </row>
    <row r="338" spans="1:8">
      <c r="A338">
        <v>1</v>
      </c>
      <c r="B338">
        <v>1050</v>
      </c>
      <c r="C338" t="str">
        <f>"5000000-682"</f>
        <v>5000000-682</v>
      </c>
      <c r="D338">
        <v>0</v>
      </c>
      <c r="E338" t="s">
        <v>225</v>
      </c>
      <c r="F338" t="s">
        <v>226</v>
      </c>
      <c r="G338">
        <v>100</v>
      </c>
      <c r="H338">
        <v>8</v>
      </c>
    </row>
    <row r="344" spans="1:8">
      <c r="A344">
        <v>1</v>
      </c>
      <c r="B344">
        <v>1060</v>
      </c>
      <c r="C344" t="str">
        <f>"5000000-862"</f>
        <v>5000000-862</v>
      </c>
      <c r="D344">
        <v>0</v>
      </c>
      <c r="E344" t="s">
        <v>227</v>
      </c>
      <c r="F344" t="s">
        <v>228</v>
      </c>
      <c r="G344">
        <v>100</v>
      </c>
      <c r="H344">
        <v>2</v>
      </c>
    </row>
    <row r="350" spans="1:8">
      <c r="A350">
        <v>1</v>
      </c>
      <c r="B350">
        <v>1070</v>
      </c>
      <c r="C350" t="str">
        <f>"5000007-010"</f>
        <v>5000007-010</v>
      </c>
      <c r="D350">
        <v>1</v>
      </c>
      <c r="E350" t="s">
        <v>229</v>
      </c>
      <c r="F350" t="s">
        <v>230</v>
      </c>
      <c r="G350">
        <v>100</v>
      </c>
      <c r="H350">
        <v>2</v>
      </c>
    </row>
    <row r="356" spans="1:8">
      <c r="A356">
        <v>1</v>
      </c>
      <c r="B356">
        <v>1090</v>
      </c>
      <c r="C356" t="str">
        <f>"50A0000024"</f>
        <v>50A0000024</v>
      </c>
      <c r="D356">
        <v>1</v>
      </c>
      <c r="E356" t="s">
        <v>231</v>
      </c>
      <c r="F356" t="s">
        <v>232</v>
      </c>
      <c r="G356">
        <v>100</v>
      </c>
      <c r="H356">
        <v>2</v>
      </c>
    </row>
    <row r="362" spans="1:8">
      <c r="A362">
        <v>1</v>
      </c>
      <c r="B362">
        <v>1100</v>
      </c>
      <c r="C362" t="str">
        <f>"50A0000031"</f>
        <v>50A0000031</v>
      </c>
      <c r="D362">
        <v>1</v>
      </c>
      <c r="E362" t="s">
        <v>233</v>
      </c>
      <c r="F362" t="s">
        <v>234</v>
      </c>
      <c r="G362">
        <v>100</v>
      </c>
      <c r="H362">
        <v>4</v>
      </c>
    </row>
    <row r="368" spans="1:8">
      <c r="A368">
        <v>1</v>
      </c>
      <c r="B368">
        <v>1110</v>
      </c>
      <c r="C368" t="str">
        <f>"50A0000045"</f>
        <v>50A0000045</v>
      </c>
      <c r="D368">
        <v>1</v>
      </c>
      <c r="E368" t="s">
        <v>235</v>
      </c>
      <c r="F368" t="s">
        <v>236</v>
      </c>
      <c r="G368">
        <v>100</v>
      </c>
      <c r="H368">
        <v>4</v>
      </c>
    </row>
    <row r="374" spans="1:8">
      <c r="A374">
        <v>1</v>
      </c>
      <c r="B374">
        <v>1130</v>
      </c>
      <c r="C374" t="str">
        <f>"50A0000091"</f>
        <v>50A0000091</v>
      </c>
      <c r="D374">
        <v>1</v>
      </c>
      <c r="E374" t="s">
        <v>237</v>
      </c>
      <c r="F374" t="s">
        <v>238</v>
      </c>
      <c r="G374">
        <v>100</v>
      </c>
      <c r="H374">
        <v>2</v>
      </c>
    </row>
    <row r="382" spans="1:8">
      <c r="A382">
        <v>1</v>
      </c>
      <c r="B382">
        <v>1140</v>
      </c>
      <c r="C382" t="str">
        <f>"50A0000102"</f>
        <v>50A0000102</v>
      </c>
      <c r="D382">
        <v>1</v>
      </c>
      <c r="E382" t="s">
        <v>239</v>
      </c>
      <c r="F382" t="s">
        <v>240</v>
      </c>
      <c r="G382">
        <v>100</v>
      </c>
      <c r="H382">
        <v>12</v>
      </c>
    </row>
    <row r="389" spans="1:8">
      <c r="A389">
        <v>1</v>
      </c>
      <c r="B389">
        <v>1150</v>
      </c>
      <c r="C389" t="str">
        <f>"50A0000112"</f>
        <v>50A0000112</v>
      </c>
      <c r="D389">
        <v>1</v>
      </c>
      <c r="E389" t="s">
        <v>241</v>
      </c>
      <c r="F389" t="s">
        <v>242</v>
      </c>
      <c r="G389">
        <v>100</v>
      </c>
      <c r="H389">
        <v>2</v>
      </c>
    </row>
    <row r="395" spans="1:8">
      <c r="A395">
        <v>1</v>
      </c>
      <c r="B395">
        <v>1160</v>
      </c>
      <c r="C395" t="str">
        <f>"50A0000118"</f>
        <v>50A0000118</v>
      </c>
      <c r="D395">
        <v>1</v>
      </c>
      <c r="E395" t="s">
        <v>243</v>
      </c>
      <c r="F395" t="s">
        <v>244</v>
      </c>
      <c r="G395">
        <v>100</v>
      </c>
      <c r="H395">
        <v>13</v>
      </c>
    </row>
    <row r="401" spans="1:8">
      <c r="A401">
        <v>1</v>
      </c>
      <c r="B401">
        <v>1170</v>
      </c>
      <c r="C401" t="str">
        <f>"50A0000123"</f>
        <v>50A0000123</v>
      </c>
      <c r="D401">
        <v>1</v>
      </c>
      <c r="E401" t="s">
        <v>245</v>
      </c>
      <c r="F401" t="s">
        <v>246</v>
      </c>
      <c r="G401">
        <v>100</v>
      </c>
      <c r="H401">
        <v>4</v>
      </c>
    </row>
    <row r="407" spans="1:8">
      <c r="A407">
        <v>1</v>
      </c>
      <c r="B407">
        <v>1180</v>
      </c>
      <c r="C407" t="str">
        <f>"50A0000127"</f>
        <v>50A0000127</v>
      </c>
      <c r="D407">
        <v>1</v>
      </c>
      <c r="E407" t="s">
        <v>247</v>
      </c>
      <c r="F407" t="s">
        <v>248</v>
      </c>
      <c r="G407">
        <v>100</v>
      </c>
      <c r="H407">
        <v>8</v>
      </c>
    </row>
    <row r="414" spans="1:8">
      <c r="A414">
        <v>1</v>
      </c>
      <c r="B414">
        <v>1190</v>
      </c>
      <c r="C414" t="str">
        <f>"50A0000128"</f>
        <v>50A0000128</v>
      </c>
      <c r="D414">
        <v>1</v>
      </c>
      <c r="E414" t="s">
        <v>249</v>
      </c>
      <c r="F414" t="s">
        <v>250</v>
      </c>
      <c r="G414">
        <v>100</v>
      </c>
      <c r="H414">
        <v>2</v>
      </c>
    </row>
    <row r="421" spans="1:8">
      <c r="A421">
        <v>1</v>
      </c>
      <c r="B421">
        <v>1200</v>
      </c>
      <c r="C421" t="str">
        <f>"50A0000130"</f>
        <v>50A0000130</v>
      </c>
      <c r="D421">
        <v>1</v>
      </c>
      <c r="E421" t="s">
        <v>251</v>
      </c>
      <c r="F421" t="s">
        <v>252</v>
      </c>
      <c r="G421">
        <v>100</v>
      </c>
      <c r="H421">
        <v>20</v>
      </c>
    </row>
    <row r="428" spans="1:8">
      <c r="A428">
        <v>1</v>
      </c>
      <c r="B428">
        <v>1210</v>
      </c>
      <c r="C428" t="str">
        <f>"50A0000137"</f>
        <v>50A0000137</v>
      </c>
      <c r="D428">
        <v>1</v>
      </c>
      <c r="E428" t="s">
        <v>253</v>
      </c>
      <c r="F428" t="s">
        <v>254</v>
      </c>
      <c r="G428">
        <v>100</v>
      </c>
      <c r="H428">
        <v>2</v>
      </c>
    </row>
    <row r="435" spans="1:8">
      <c r="A435">
        <v>1</v>
      </c>
      <c r="B435">
        <v>1220</v>
      </c>
      <c r="C435" t="str">
        <f>"50A0000174"</f>
        <v>50A0000174</v>
      </c>
      <c r="D435">
        <v>1</v>
      </c>
      <c r="E435" t="s">
        <v>255</v>
      </c>
      <c r="F435" t="s">
        <v>256</v>
      </c>
      <c r="G435">
        <v>100</v>
      </c>
      <c r="H435">
        <v>2</v>
      </c>
    </row>
    <row r="443" spans="1:8">
      <c r="A443">
        <v>1</v>
      </c>
      <c r="B443">
        <v>1230</v>
      </c>
      <c r="C443" t="str">
        <f>"50A0000178"</f>
        <v>50A0000178</v>
      </c>
      <c r="D443">
        <v>1</v>
      </c>
      <c r="E443" t="s">
        <v>257</v>
      </c>
      <c r="F443" t="s">
        <v>258</v>
      </c>
      <c r="G443">
        <v>100</v>
      </c>
      <c r="H443">
        <v>2</v>
      </c>
    </row>
    <row r="451" spans="1:8">
      <c r="A451">
        <v>1</v>
      </c>
      <c r="B451">
        <v>1240</v>
      </c>
      <c r="C451" t="str">
        <f>"50A0000186"</f>
        <v>50A0000186</v>
      </c>
      <c r="D451">
        <v>1</v>
      </c>
      <c r="E451" t="s">
        <v>259</v>
      </c>
      <c r="F451" t="s">
        <v>260</v>
      </c>
      <c r="G451">
        <v>100</v>
      </c>
      <c r="H451">
        <v>11</v>
      </c>
    </row>
    <row r="459" spans="1:8">
      <c r="A459">
        <v>1</v>
      </c>
      <c r="B459">
        <v>1250</v>
      </c>
      <c r="C459" t="str">
        <f>"50B0000030"</f>
        <v>50B0000030</v>
      </c>
      <c r="D459">
        <v>1</v>
      </c>
      <c r="E459" t="s">
        <v>261</v>
      </c>
      <c r="F459" t="s">
        <v>262</v>
      </c>
      <c r="G459">
        <v>100</v>
      </c>
      <c r="H459">
        <v>1</v>
      </c>
    </row>
    <row r="465" spans="1:8">
      <c r="A465">
        <v>1</v>
      </c>
      <c r="B465">
        <v>1260</v>
      </c>
      <c r="C465" t="str">
        <f>"50B0000042"</f>
        <v>50B0000042</v>
      </c>
      <c r="D465">
        <v>1</v>
      </c>
      <c r="E465" t="s">
        <v>263</v>
      </c>
      <c r="F465" t="s">
        <v>264</v>
      </c>
      <c r="G465">
        <v>100</v>
      </c>
      <c r="H465">
        <v>8</v>
      </c>
    </row>
    <row r="471" spans="1:8">
      <c r="A471">
        <v>1</v>
      </c>
      <c r="B471">
        <v>1270</v>
      </c>
      <c r="C471" t="str">
        <f>"50B0000092"</f>
        <v>50B0000092</v>
      </c>
      <c r="D471">
        <v>1</v>
      </c>
      <c r="E471" t="s">
        <v>265</v>
      </c>
      <c r="F471" t="s">
        <v>266</v>
      </c>
      <c r="G471">
        <v>100</v>
      </c>
      <c r="H471">
        <v>2</v>
      </c>
    </row>
    <row r="477" spans="1:8">
      <c r="A477">
        <v>1</v>
      </c>
      <c r="B477">
        <v>1290</v>
      </c>
      <c r="C477" t="str">
        <f>"50B0000130"</f>
        <v>50B0000130</v>
      </c>
      <c r="D477">
        <v>1</v>
      </c>
      <c r="E477" t="s">
        <v>267</v>
      </c>
      <c r="F477" t="s">
        <v>268</v>
      </c>
      <c r="G477">
        <v>100</v>
      </c>
      <c r="H477">
        <v>2</v>
      </c>
    </row>
    <row r="483" spans="1:8">
      <c r="A483">
        <v>1</v>
      </c>
      <c r="B483">
        <v>1300</v>
      </c>
      <c r="C483" t="str">
        <f>"50B0000135"</f>
        <v>50B0000135</v>
      </c>
      <c r="D483">
        <v>1</v>
      </c>
      <c r="E483" t="s">
        <v>269</v>
      </c>
      <c r="F483" t="s">
        <v>270</v>
      </c>
      <c r="G483">
        <v>100</v>
      </c>
      <c r="H483">
        <v>4</v>
      </c>
    </row>
    <row r="489" spans="1:8">
      <c r="A489">
        <v>1</v>
      </c>
      <c r="B489">
        <v>1310</v>
      </c>
      <c r="C489" t="str">
        <f>"50B0000148"</f>
        <v>50B0000148</v>
      </c>
      <c r="D489">
        <v>1</v>
      </c>
      <c r="E489" t="s">
        <v>271</v>
      </c>
      <c r="F489" t="s">
        <v>272</v>
      </c>
      <c r="G489">
        <v>100</v>
      </c>
      <c r="H489">
        <v>16</v>
      </c>
    </row>
    <row r="495" spans="1:8">
      <c r="A495">
        <v>1</v>
      </c>
      <c r="B495">
        <v>1320</v>
      </c>
      <c r="C495" t="str">
        <f>"50G0000005"</f>
        <v>50G0000005</v>
      </c>
      <c r="D495">
        <v>1</v>
      </c>
      <c r="E495" t="s">
        <v>273</v>
      </c>
      <c r="F495" t="s">
        <v>274</v>
      </c>
      <c r="G495">
        <v>100</v>
      </c>
      <c r="H495">
        <v>2</v>
      </c>
    </row>
    <row r="497" spans="1:8">
      <c r="A497">
        <v>1</v>
      </c>
      <c r="B497">
        <v>1330</v>
      </c>
      <c r="C497" t="str">
        <f>"5100000-000"</f>
        <v>5100000-000</v>
      </c>
      <c r="D497">
        <v>2</v>
      </c>
      <c r="E497" s="5" t="s">
        <v>275</v>
      </c>
      <c r="F497" t="s">
        <v>276</v>
      </c>
      <c r="G497">
        <v>100</v>
      </c>
      <c r="H497">
        <v>85</v>
      </c>
    </row>
    <row r="502" spans="1:8">
      <c r="A502">
        <v>1</v>
      </c>
      <c r="B502">
        <v>1340</v>
      </c>
      <c r="C502" t="str">
        <f>"5100000-051"</f>
        <v>5100000-051</v>
      </c>
      <c r="D502">
        <v>1</v>
      </c>
      <c r="E502" t="s">
        <v>277</v>
      </c>
      <c r="F502" t="s">
        <v>278</v>
      </c>
      <c r="G502">
        <v>100</v>
      </c>
      <c r="H502">
        <v>6</v>
      </c>
    </row>
    <row r="508" spans="1:8">
      <c r="A508">
        <v>1</v>
      </c>
      <c r="B508">
        <v>1350</v>
      </c>
      <c r="C508" t="str">
        <f>"5100000-068"</f>
        <v>5100000-068</v>
      </c>
      <c r="D508">
        <v>0</v>
      </c>
      <c r="E508" t="s">
        <v>279</v>
      </c>
      <c r="F508" t="s">
        <v>280</v>
      </c>
      <c r="G508">
        <v>100</v>
      </c>
      <c r="H508">
        <v>4</v>
      </c>
    </row>
    <row r="514" spans="1:8">
      <c r="A514">
        <v>1</v>
      </c>
      <c r="B514">
        <v>1360</v>
      </c>
      <c r="C514" t="str">
        <f>"5100000-271"</f>
        <v>5100000-271</v>
      </c>
      <c r="D514">
        <v>0</v>
      </c>
      <c r="E514" t="s">
        <v>281</v>
      </c>
      <c r="F514" t="s">
        <v>282</v>
      </c>
      <c r="G514">
        <v>100</v>
      </c>
      <c r="H514">
        <v>2</v>
      </c>
    </row>
    <row r="520" spans="1:8">
      <c r="A520">
        <v>1</v>
      </c>
      <c r="B520">
        <v>1370</v>
      </c>
      <c r="C520" t="str">
        <f>"5100000-331"</f>
        <v>5100000-331</v>
      </c>
      <c r="D520">
        <v>0</v>
      </c>
      <c r="E520" t="s">
        <v>283</v>
      </c>
      <c r="F520" t="s">
        <v>284</v>
      </c>
      <c r="G520">
        <v>100</v>
      </c>
      <c r="H520">
        <v>12</v>
      </c>
    </row>
    <row r="526" spans="1:8">
      <c r="A526">
        <v>1</v>
      </c>
      <c r="B526">
        <v>1380</v>
      </c>
      <c r="C526" t="str">
        <f>"5100000-334"</f>
        <v>5100000-334</v>
      </c>
      <c r="D526">
        <v>1</v>
      </c>
      <c r="E526" t="s">
        <v>285</v>
      </c>
      <c r="F526" t="s">
        <v>286</v>
      </c>
      <c r="G526">
        <v>100</v>
      </c>
      <c r="H526">
        <v>1</v>
      </c>
    </row>
    <row r="532" spans="1:8">
      <c r="A532">
        <v>1</v>
      </c>
      <c r="B532">
        <v>1390</v>
      </c>
      <c r="C532" t="str">
        <f>"5100000-471"</f>
        <v>5100000-471</v>
      </c>
      <c r="D532">
        <v>0</v>
      </c>
      <c r="E532" t="s">
        <v>287</v>
      </c>
      <c r="F532" t="s">
        <v>288</v>
      </c>
      <c r="G532">
        <v>100</v>
      </c>
      <c r="H532">
        <v>30</v>
      </c>
    </row>
    <row r="538" spans="1:8">
      <c r="A538">
        <v>1</v>
      </c>
      <c r="B538">
        <v>1400</v>
      </c>
      <c r="C538" t="str">
        <f>"5100000-473"</f>
        <v>5100000-473</v>
      </c>
      <c r="D538">
        <v>0</v>
      </c>
      <c r="E538" t="s">
        <v>289</v>
      </c>
      <c r="F538" t="s">
        <v>290</v>
      </c>
      <c r="G538">
        <v>100</v>
      </c>
      <c r="H538">
        <v>1</v>
      </c>
    </row>
    <row r="544" spans="1:8">
      <c r="A544">
        <v>1</v>
      </c>
      <c r="B544">
        <v>1410</v>
      </c>
      <c r="C544" t="str">
        <f>"5100001-000"</f>
        <v>5100001-000</v>
      </c>
      <c r="D544">
        <v>0</v>
      </c>
      <c r="E544" t="s">
        <v>291</v>
      </c>
      <c r="F544" t="s">
        <v>292</v>
      </c>
      <c r="G544">
        <v>100</v>
      </c>
      <c r="H544">
        <v>5</v>
      </c>
    </row>
    <row r="549" spans="1:8">
      <c r="A549">
        <v>1</v>
      </c>
      <c r="B549">
        <v>1420</v>
      </c>
      <c r="C549" t="str">
        <f>"5100001-101"</f>
        <v>5100001-101</v>
      </c>
      <c r="D549">
        <v>1</v>
      </c>
      <c r="E549" t="s">
        <v>293</v>
      </c>
      <c r="F549" t="s">
        <v>294</v>
      </c>
      <c r="G549">
        <v>100</v>
      </c>
      <c r="H549">
        <v>2</v>
      </c>
    </row>
    <row r="555" spans="1:8">
      <c r="A555">
        <v>1</v>
      </c>
      <c r="B555">
        <v>1430</v>
      </c>
      <c r="C555" t="str">
        <f>"5100002-000"</f>
        <v>5100002-000</v>
      </c>
      <c r="D555">
        <v>0</v>
      </c>
      <c r="E555" t="s">
        <v>295</v>
      </c>
      <c r="F555" t="s">
        <v>296</v>
      </c>
      <c r="G555">
        <v>100</v>
      </c>
      <c r="H555">
        <v>2</v>
      </c>
    </row>
    <row r="560" spans="1:8">
      <c r="A560">
        <v>1</v>
      </c>
      <c r="B560">
        <v>1440</v>
      </c>
      <c r="C560" t="str">
        <f>"51A0000001"</f>
        <v>51A0000001</v>
      </c>
      <c r="D560">
        <v>1</v>
      </c>
      <c r="E560" t="s">
        <v>297</v>
      </c>
      <c r="F560" t="s">
        <v>298</v>
      </c>
      <c r="G560">
        <v>100</v>
      </c>
      <c r="H560">
        <v>7</v>
      </c>
    </row>
    <row r="565" spans="1:8">
      <c r="A565">
        <v>1</v>
      </c>
      <c r="B565">
        <v>1450</v>
      </c>
      <c r="C565" t="str">
        <f>"51A0000002"</f>
        <v>51A0000002</v>
      </c>
      <c r="D565">
        <v>1</v>
      </c>
      <c r="E565" t="s">
        <v>299</v>
      </c>
      <c r="F565" t="s">
        <v>300</v>
      </c>
      <c r="G565">
        <v>100</v>
      </c>
      <c r="H565">
        <v>4</v>
      </c>
    </row>
    <row r="571" spans="1:8">
      <c r="A571">
        <v>1</v>
      </c>
      <c r="B571">
        <v>1460</v>
      </c>
      <c r="C571" t="str">
        <f>"51A0000004"</f>
        <v>51A0000004</v>
      </c>
      <c r="D571">
        <v>1</v>
      </c>
      <c r="E571" t="s">
        <v>301</v>
      </c>
      <c r="F571" t="s">
        <v>302</v>
      </c>
      <c r="G571">
        <v>100</v>
      </c>
      <c r="H571">
        <v>4</v>
      </c>
    </row>
    <row r="577" spans="1:8">
      <c r="A577">
        <v>1</v>
      </c>
      <c r="B577">
        <v>1470</v>
      </c>
      <c r="C577" t="str">
        <f>"5300008-103"</f>
        <v>5300008-103</v>
      </c>
      <c r="D577">
        <v>0</v>
      </c>
      <c r="E577" t="s">
        <v>303</v>
      </c>
      <c r="F577" t="s">
        <v>304</v>
      </c>
      <c r="G577">
        <v>100</v>
      </c>
      <c r="H577">
        <v>3</v>
      </c>
    </row>
    <row r="582" spans="1:8">
      <c r="A582">
        <v>1</v>
      </c>
      <c r="B582">
        <v>1480</v>
      </c>
      <c r="C582" t="str">
        <f>"56G0000005"</f>
        <v>56G0000005</v>
      </c>
      <c r="D582">
        <v>1</v>
      </c>
      <c r="E582" t="s">
        <v>305</v>
      </c>
      <c r="F582" t="s">
        <v>306</v>
      </c>
      <c r="G582">
        <v>100</v>
      </c>
      <c r="H582">
        <v>2</v>
      </c>
    </row>
    <row r="586" spans="1:8">
      <c r="A586">
        <v>1</v>
      </c>
      <c r="B586">
        <v>1490</v>
      </c>
      <c r="C586" t="str">
        <f>"6000000-004"</f>
        <v>6000000-004</v>
      </c>
      <c r="D586">
        <v>2</v>
      </c>
      <c r="E586" t="s">
        <v>307</v>
      </c>
      <c r="F586" t="s">
        <v>308</v>
      </c>
      <c r="G586">
        <v>100</v>
      </c>
      <c r="H586">
        <v>2</v>
      </c>
    </row>
    <row r="590" spans="1:8">
      <c r="A590">
        <v>1</v>
      </c>
      <c r="B590">
        <v>1500</v>
      </c>
      <c r="C590" t="str">
        <f>"6000000-101"</f>
        <v>6000000-101</v>
      </c>
      <c r="D590">
        <v>1</v>
      </c>
      <c r="E590" t="s">
        <v>309</v>
      </c>
      <c r="F590" t="s">
        <v>310</v>
      </c>
      <c r="G590">
        <v>100</v>
      </c>
      <c r="H590">
        <v>2</v>
      </c>
    </row>
    <row r="600" spans="1:8">
      <c r="A600">
        <v>1</v>
      </c>
      <c r="B600">
        <v>1510</v>
      </c>
      <c r="C600" t="str">
        <f>"60A0000008"</f>
        <v>60A0000008</v>
      </c>
      <c r="D600">
        <v>1</v>
      </c>
      <c r="E600" t="s">
        <v>311</v>
      </c>
      <c r="F600" t="s">
        <v>312</v>
      </c>
      <c r="G600">
        <v>100</v>
      </c>
      <c r="H600">
        <v>6</v>
      </c>
    </row>
    <row r="604" spans="1:8">
      <c r="A604">
        <v>1</v>
      </c>
      <c r="B604">
        <v>1520</v>
      </c>
      <c r="C604" t="str">
        <f>"60A0000013"</f>
        <v>60A0000013</v>
      </c>
      <c r="D604">
        <v>1</v>
      </c>
      <c r="E604" t="s">
        <v>313</v>
      </c>
      <c r="F604" t="s">
        <v>314</v>
      </c>
      <c r="G604">
        <v>100</v>
      </c>
      <c r="H604">
        <v>10</v>
      </c>
    </row>
    <row r="612" spans="1:8">
      <c r="A612">
        <v>1</v>
      </c>
      <c r="B612">
        <v>1530</v>
      </c>
      <c r="C612" t="str">
        <f>"60A0000017"</f>
        <v>60A0000017</v>
      </c>
      <c r="D612">
        <v>1</v>
      </c>
      <c r="E612" t="s">
        <v>315</v>
      </c>
      <c r="F612" t="s">
        <v>316</v>
      </c>
      <c r="G612">
        <v>100</v>
      </c>
      <c r="H612">
        <v>6</v>
      </c>
    </row>
    <row r="613" spans="1:8">
      <c r="A613">
        <v>1</v>
      </c>
      <c r="B613">
        <v>1540</v>
      </c>
      <c r="C613" t="str">
        <f>"60A0000032"</f>
        <v>60A0000032</v>
      </c>
      <c r="D613">
        <v>1</v>
      </c>
      <c r="E613" t="s">
        <v>317</v>
      </c>
      <c r="F613" t="s">
        <v>318</v>
      </c>
      <c r="G613">
        <v>100</v>
      </c>
      <c r="H613">
        <v>2</v>
      </c>
    </row>
    <row r="618" spans="1:8">
      <c r="A618">
        <v>1</v>
      </c>
      <c r="B618">
        <v>1550</v>
      </c>
      <c r="C618" t="str">
        <f>"60A0000033"</f>
        <v>60A0000033</v>
      </c>
      <c r="D618">
        <v>1</v>
      </c>
      <c r="E618" t="s">
        <v>319</v>
      </c>
      <c r="F618" t="s">
        <v>320</v>
      </c>
      <c r="G618">
        <v>100</v>
      </c>
      <c r="H618">
        <v>4</v>
      </c>
    </row>
    <row r="628" spans="1:8">
      <c r="A628">
        <v>1</v>
      </c>
      <c r="B628">
        <v>1560</v>
      </c>
      <c r="C628" t="str">
        <f>"60A0000060"</f>
        <v>60A0000060</v>
      </c>
      <c r="D628">
        <v>1</v>
      </c>
      <c r="E628" t="s">
        <v>321</v>
      </c>
      <c r="F628" t="s">
        <v>322</v>
      </c>
      <c r="G628">
        <v>100</v>
      </c>
      <c r="H628">
        <v>2</v>
      </c>
    </row>
    <row r="632" spans="1:8">
      <c r="A632">
        <v>1</v>
      </c>
      <c r="B632">
        <v>1570</v>
      </c>
      <c r="C632" t="str">
        <f>"6100000-101"</f>
        <v>6100000-101</v>
      </c>
      <c r="D632">
        <v>0</v>
      </c>
      <c r="E632" t="s">
        <v>323</v>
      </c>
      <c r="F632" t="s">
        <v>324</v>
      </c>
      <c r="G632">
        <v>100</v>
      </c>
      <c r="H632">
        <v>2</v>
      </c>
    </row>
    <row r="636" spans="1:8">
      <c r="A636">
        <v>1</v>
      </c>
      <c r="B636">
        <v>1580</v>
      </c>
      <c r="C636" t="str">
        <f>"6100000-102"</f>
        <v>6100000-102</v>
      </c>
      <c r="D636">
        <v>0</v>
      </c>
      <c r="E636" t="s">
        <v>325</v>
      </c>
      <c r="F636" t="s">
        <v>326</v>
      </c>
      <c r="G636">
        <v>100</v>
      </c>
      <c r="H636">
        <v>12</v>
      </c>
    </row>
    <row r="646" spans="1:8">
      <c r="A646">
        <v>1</v>
      </c>
      <c r="B646">
        <v>1590</v>
      </c>
      <c r="C646" t="str">
        <f>"6100000-104"</f>
        <v>6100000-104</v>
      </c>
      <c r="D646">
        <v>2</v>
      </c>
      <c r="E646" s="5" t="s">
        <v>327</v>
      </c>
      <c r="F646" t="s">
        <v>328</v>
      </c>
      <c r="G646">
        <v>100</v>
      </c>
      <c r="H646">
        <v>68</v>
      </c>
    </row>
    <row r="647" spans="1:8">
      <c r="A647">
        <v>1</v>
      </c>
      <c r="B647">
        <v>1600</v>
      </c>
      <c r="C647" t="str">
        <f>"6100000-105"</f>
        <v>6100000-105</v>
      </c>
      <c r="D647">
        <v>0</v>
      </c>
      <c r="E647" t="s">
        <v>329</v>
      </c>
      <c r="F647" t="s">
        <v>330</v>
      </c>
      <c r="G647">
        <v>100</v>
      </c>
      <c r="H647">
        <v>8</v>
      </c>
    </row>
    <row r="656" spans="1:8">
      <c r="A656">
        <v>1</v>
      </c>
      <c r="B656">
        <v>1610</v>
      </c>
      <c r="C656" t="str">
        <f>"6100000-222"</f>
        <v>6100000-222</v>
      </c>
      <c r="D656">
        <v>0</v>
      </c>
      <c r="E656" t="s">
        <v>331</v>
      </c>
      <c r="F656" t="s">
        <v>332</v>
      </c>
      <c r="G656">
        <v>100</v>
      </c>
      <c r="H656">
        <v>2</v>
      </c>
    </row>
    <row r="666" spans="1:8">
      <c r="A666">
        <v>1</v>
      </c>
      <c r="B666">
        <v>1620</v>
      </c>
      <c r="C666" t="str">
        <f>"6100000-223"</f>
        <v>6100000-223</v>
      </c>
      <c r="D666">
        <v>0</v>
      </c>
      <c r="E666" t="s">
        <v>333</v>
      </c>
      <c r="F666" t="s">
        <v>334</v>
      </c>
      <c r="G666">
        <v>100</v>
      </c>
      <c r="H666">
        <v>1</v>
      </c>
    </row>
    <row r="673" spans="1:8">
      <c r="A673">
        <v>1</v>
      </c>
      <c r="B673">
        <v>1630</v>
      </c>
      <c r="C673" t="str">
        <f>"6100000-392"</f>
        <v>6100000-392</v>
      </c>
      <c r="D673">
        <v>0</v>
      </c>
      <c r="E673" t="s">
        <v>335</v>
      </c>
      <c r="F673" t="s">
        <v>336</v>
      </c>
      <c r="G673">
        <v>100</v>
      </c>
      <c r="H673">
        <v>1</v>
      </c>
    </row>
    <row r="677" spans="1:8">
      <c r="A677">
        <v>1</v>
      </c>
      <c r="B677">
        <v>1640</v>
      </c>
      <c r="C677" t="str">
        <f>"6100000-473"</f>
        <v>6100000-473</v>
      </c>
      <c r="D677">
        <v>0</v>
      </c>
      <c r="E677" t="s">
        <v>337</v>
      </c>
      <c r="F677" t="s">
        <v>338</v>
      </c>
      <c r="G677">
        <v>100</v>
      </c>
      <c r="H677">
        <v>1</v>
      </c>
    </row>
    <row r="679" spans="1:8">
      <c r="A679">
        <v>1</v>
      </c>
      <c r="B679">
        <v>1650</v>
      </c>
      <c r="C679" t="str">
        <f>"6100001-225"</f>
        <v>6100001-225</v>
      </c>
      <c r="D679">
        <v>0</v>
      </c>
      <c r="E679" t="s">
        <v>339</v>
      </c>
      <c r="F679" t="s">
        <v>340</v>
      </c>
      <c r="G679">
        <v>100</v>
      </c>
      <c r="H679">
        <v>4</v>
      </c>
    </row>
    <row r="689" spans="1:8">
      <c r="A689">
        <v>1</v>
      </c>
      <c r="B689">
        <v>1660</v>
      </c>
      <c r="C689" t="str">
        <f>"6100002-226"</f>
        <v>6100002-226</v>
      </c>
      <c r="D689">
        <v>0</v>
      </c>
      <c r="E689" t="s">
        <v>341</v>
      </c>
      <c r="F689" t="s">
        <v>342</v>
      </c>
      <c r="G689">
        <v>100</v>
      </c>
      <c r="H689">
        <v>4</v>
      </c>
    </row>
    <row r="696" spans="1:8">
      <c r="A696">
        <v>1</v>
      </c>
      <c r="B696">
        <v>1670</v>
      </c>
      <c r="C696" t="str">
        <f>"6100002-475"</f>
        <v>6100002-475</v>
      </c>
      <c r="D696">
        <v>0</v>
      </c>
      <c r="E696" t="s">
        <v>343</v>
      </c>
      <c r="F696" t="s">
        <v>344</v>
      </c>
      <c r="G696">
        <v>100</v>
      </c>
      <c r="H696">
        <v>2</v>
      </c>
    </row>
    <row r="704" spans="1:8">
      <c r="A704">
        <v>1</v>
      </c>
      <c r="B704">
        <v>1680</v>
      </c>
      <c r="C704" t="str">
        <f>"61A0000002"</f>
        <v>61A0000002</v>
      </c>
      <c r="D704">
        <v>1</v>
      </c>
      <c r="E704" t="s">
        <v>345</v>
      </c>
      <c r="F704" t="s">
        <v>346</v>
      </c>
      <c r="G704">
        <v>100</v>
      </c>
      <c r="H704">
        <v>17</v>
      </c>
    </row>
    <row r="713" spans="1:8">
      <c r="A713">
        <v>1</v>
      </c>
      <c r="B713">
        <v>1690</v>
      </c>
      <c r="C713" t="str">
        <f>"61A0000003"</f>
        <v>61A0000003</v>
      </c>
      <c r="D713">
        <v>1</v>
      </c>
      <c r="E713" t="s">
        <v>347</v>
      </c>
      <c r="F713" t="s">
        <v>348</v>
      </c>
      <c r="G713">
        <v>100</v>
      </c>
      <c r="H713">
        <v>9</v>
      </c>
    </row>
    <row r="722" spans="1:8">
      <c r="A722">
        <v>1</v>
      </c>
      <c r="B722">
        <v>1700</v>
      </c>
      <c r="C722" t="str">
        <f>"61A0000007"</f>
        <v>61A0000007</v>
      </c>
      <c r="D722">
        <v>1</v>
      </c>
      <c r="E722" t="s">
        <v>349</v>
      </c>
      <c r="F722" t="s">
        <v>350</v>
      </c>
      <c r="G722">
        <v>100</v>
      </c>
      <c r="H722">
        <v>35</v>
      </c>
    </row>
    <row r="729" spans="1:8">
      <c r="A729">
        <v>1</v>
      </c>
      <c r="B729">
        <v>1710</v>
      </c>
      <c r="C729" t="str">
        <f>"61A0000008"</f>
        <v>61A0000008</v>
      </c>
      <c r="D729">
        <v>1</v>
      </c>
      <c r="E729" s="5" t="s">
        <v>351</v>
      </c>
      <c r="F729" t="s">
        <v>352</v>
      </c>
      <c r="G729">
        <v>100</v>
      </c>
      <c r="H729">
        <v>153</v>
      </c>
    </row>
    <row r="735" spans="1:8">
      <c r="A735">
        <v>1</v>
      </c>
      <c r="B735">
        <v>1720</v>
      </c>
      <c r="C735" t="str">
        <f>"61A0000017"</f>
        <v>61A0000017</v>
      </c>
      <c r="D735">
        <v>1</v>
      </c>
      <c r="E735" t="s">
        <v>353</v>
      </c>
      <c r="F735" t="s">
        <v>354</v>
      </c>
      <c r="G735">
        <v>100</v>
      </c>
      <c r="H735">
        <v>16</v>
      </c>
    </row>
    <row r="740" spans="1:8">
      <c r="A740">
        <v>1</v>
      </c>
      <c r="B740">
        <v>1730</v>
      </c>
      <c r="C740" t="str">
        <f>"61A0000019"</f>
        <v>61A0000019</v>
      </c>
      <c r="D740">
        <v>1</v>
      </c>
      <c r="E740" s="5" t="s">
        <v>355</v>
      </c>
      <c r="F740" t="s">
        <v>356</v>
      </c>
      <c r="G740">
        <v>100</v>
      </c>
      <c r="H740">
        <v>35</v>
      </c>
    </row>
    <row r="744" spans="1:8">
      <c r="A744">
        <v>1</v>
      </c>
      <c r="B744">
        <v>1740</v>
      </c>
      <c r="C744" t="str">
        <f>"61A0000027"</f>
        <v>61A0000027</v>
      </c>
      <c r="D744">
        <v>1</v>
      </c>
      <c r="E744" t="s">
        <v>357</v>
      </c>
      <c r="F744" t="s">
        <v>358</v>
      </c>
      <c r="G744">
        <v>100</v>
      </c>
      <c r="H744">
        <v>7</v>
      </c>
    </row>
    <row r="751" spans="1:8">
      <c r="A751">
        <v>1</v>
      </c>
      <c r="B751">
        <v>1750</v>
      </c>
      <c r="C751" t="str">
        <f>"61B0000001"</f>
        <v>61B0000001</v>
      </c>
      <c r="D751">
        <v>1</v>
      </c>
      <c r="E751" s="5" t="s">
        <v>359</v>
      </c>
      <c r="F751" t="s">
        <v>360</v>
      </c>
      <c r="G751">
        <v>100</v>
      </c>
      <c r="H751">
        <v>60</v>
      </c>
    </row>
    <row r="761" spans="1:8">
      <c r="A761">
        <v>1</v>
      </c>
      <c r="B761">
        <v>1760</v>
      </c>
      <c r="C761" t="str">
        <f>"61B0000002"</f>
        <v>61B0000002</v>
      </c>
      <c r="D761">
        <v>1</v>
      </c>
      <c r="E761" t="s">
        <v>361</v>
      </c>
      <c r="F761" t="s">
        <v>362</v>
      </c>
      <c r="G761">
        <v>100</v>
      </c>
      <c r="H761">
        <v>13</v>
      </c>
    </row>
    <row r="770" spans="1:8">
      <c r="A770">
        <v>1</v>
      </c>
      <c r="B770">
        <v>1770</v>
      </c>
      <c r="C770" t="str">
        <f>"61B0000007"</f>
        <v>61B0000007</v>
      </c>
      <c r="D770">
        <v>1</v>
      </c>
      <c r="E770" t="s">
        <v>363</v>
      </c>
      <c r="F770" t="s">
        <v>364</v>
      </c>
      <c r="G770">
        <v>100</v>
      </c>
      <c r="H770">
        <v>4</v>
      </c>
    </row>
    <row r="779" spans="1:8">
      <c r="A779">
        <v>1</v>
      </c>
      <c r="B779">
        <v>1780</v>
      </c>
      <c r="C779" t="str">
        <f>"61B0000032"</f>
        <v>61B0000032</v>
      </c>
      <c r="D779">
        <v>1</v>
      </c>
      <c r="E779" t="s">
        <v>365</v>
      </c>
      <c r="F779" t="s">
        <v>366</v>
      </c>
      <c r="G779">
        <v>100</v>
      </c>
      <c r="H779">
        <v>17</v>
      </c>
    </row>
    <row r="786" spans="1:8">
      <c r="A786">
        <v>1</v>
      </c>
      <c r="B786">
        <v>1790</v>
      </c>
      <c r="C786" t="str">
        <f>"61B0000034"</f>
        <v>61B0000034</v>
      </c>
      <c r="D786">
        <v>1</v>
      </c>
      <c r="E786" s="5" t="s">
        <v>367</v>
      </c>
      <c r="F786" t="s">
        <v>368</v>
      </c>
      <c r="G786">
        <v>100</v>
      </c>
      <c r="H786">
        <v>40</v>
      </c>
    </row>
    <row r="791" spans="1:8">
      <c r="A791">
        <v>1</v>
      </c>
      <c r="B791">
        <v>1800</v>
      </c>
      <c r="C791" t="str">
        <f>"61B0000046"</f>
        <v>61B0000046</v>
      </c>
      <c r="D791">
        <v>1</v>
      </c>
      <c r="E791" t="s">
        <v>369</v>
      </c>
      <c r="F791" t="s">
        <v>370</v>
      </c>
      <c r="G791">
        <v>100</v>
      </c>
      <c r="H791">
        <v>2</v>
      </c>
    </row>
    <row r="797" spans="1:8">
      <c r="A797">
        <v>1</v>
      </c>
      <c r="B797">
        <v>1810</v>
      </c>
      <c r="C797" t="str">
        <f>"61C0000035"</f>
        <v>61C0000035</v>
      </c>
      <c r="D797">
        <v>1</v>
      </c>
      <c r="E797" t="s">
        <v>371</v>
      </c>
      <c r="F797" t="s">
        <v>372</v>
      </c>
      <c r="G797">
        <v>100</v>
      </c>
      <c r="H797">
        <v>2</v>
      </c>
    </row>
    <row r="800" spans="1:8">
      <c r="A800">
        <v>1</v>
      </c>
      <c r="B800">
        <v>1820</v>
      </c>
      <c r="C800" t="str">
        <f>"61C0000039"</f>
        <v>61C0000039</v>
      </c>
      <c r="D800">
        <v>1</v>
      </c>
      <c r="E800" t="s">
        <v>373</v>
      </c>
      <c r="F800" t="s">
        <v>374</v>
      </c>
      <c r="G800">
        <v>100</v>
      </c>
      <c r="H800">
        <v>2</v>
      </c>
    </row>
    <row r="806" spans="1:8">
      <c r="A806">
        <v>1</v>
      </c>
      <c r="B806">
        <v>1830</v>
      </c>
      <c r="C806" t="str">
        <f>"61C0000047"</f>
        <v>61C0000047</v>
      </c>
      <c r="D806">
        <v>1</v>
      </c>
      <c r="E806" t="s">
        <v>375</v>
      </c>
      <c r="F806" t="s">
        <v>376</v>
      </c>
      <c r="G806">
        <v>100</v>
      </c>
      <c r="H806">
        <v>10</v>
      </c>
    </row>
    <row r="810" spans="1:8">
      <c r="A810">
        <v>1</v>
      </c>
      <c r="B810">
        <v>1840</v>
      </c>
      <c r="C810" t="str">
        <f>"61D0000001"</f>
        <v>61D0000001</v>
      </c>
      <c r="D810">
        <v>1</v>
      </c>
      <c r="E810" t="s">
        <v>377</v>
      </c>
      <c r="F810" t="s">
        <v>378</v>
      </c>
      <c r="G810">
        <v>100</v>
      </c>
      <c r="H810">
        <v>36</v>
      </c>
    </row>
    <row r="814" spans="1:8">
      <c r="A814">
        <v>1</v>
      </c>
      <c r="B814">
        <v>1850</v>
      </c>
      <c r="C814" t="str">
        <f>"61D0000043"</f>
        <v>61D0000043</v>
      </c>
      <c r="D814">
        <v>1</v>
      </c>
      <c r="E814" t="s">
        <v>379</v>
      </c>
      <c r="F814" t="s">
        <v>380</v>
      </c>
      <c r="G814">
        <v>100</v>
      </c>
      <c r="H814">
        <v>5</v>
      </c>
    </row>
    <row r="818" spans="1:8">
      <c r="A818">
        <v>1</v>
      </c>
      <c r="B818">
        <v>1860</v>
      </c>
      <c r="C818" t="str">
        <f>"61F0000001"</f>
        <v>61F0000001</v>
      </c>
      <c r="D818">
        <v>1</v>
      </c>
      <c r="E818" t="s">
        <v>381</v>
      </c>
      <c r="F818" t="s">
        <v>382</v>
      </c>
      <c r="G818">
        <v>100</v>
      </c>
      <c r="H818">
        <v>20</v>
      </c>
    </row>
    <row r="820" spans="1:8">
      <c r="A820">
        <v>1</v>
      </c>
      <c r="B820">
        <v>1870</v>
      </c>
      <c r="C820" t="str">
        <f>"61Q0000001"</f>
        <v>61Q0000001</v>
      </c>
      <c r="D820">
        <v>1</v>
      </c>
      <c r="E820" t="s">
        <v>383</v>
      </c>
      <c r="F820" t="s">
        <v>384</v>
      </c>
      <c r="G820">
        <v>100</v>
      </c>
      <c r="H820">
        <v>6</v>
      </c>
    </row>
    <row r="826" spans="1:8">
      <c r="A826">
        <v>1</v>
      </c>
      <c r="B826">
        <v>1880</v>
      </c>
      <c r="C826" t="str">
        <f>"61Q0000030"</f>
        <v>61Q0000030</v>
      </c>
      <c r="D826">
        <v>1</v>
      </c>
      <c r="E826" t="s">
        <v>385</v>
      </c>
      <c r="F826" t="s">
        <v>386</v>
      </c>
      <c r="G826">
        <v>100</v>
      </c>
      <c r="H826">
        <v>4</v>
      </c>
    </row>
    <row r="834" spans="1:8">
      <c r="A834">
        <v>1</v>
      </c>
      <c r="B834">
        <v>1890</v>
      </c>
      <c r="C834" t="str">
        <f>"6200001-106"</f>
        <v>6200001-106</v>
      </c>
      <c r="D834">
        <v>0</v>
      </c>
      <c r="E834" t="s">
        <v>387</v>
      </c>
      <c r="F834" t="s">
        <v>388</v>
      </c>
      <c r="G834">
        <v>100</v>
      </c>
      <c r="H834">
        <v>6</v>
      </c>
    </row>
    <row r="840" spans="1:8">
      <c r="A840">
        <v>1</v>
      </c>
      <c r="B840">
        <v>1900</v>
      </c>
      <c r="C840" t="str">
        <f>"6200002-106"</f>
        <v>6200002-106</v>
      </c>
      <c r="D840">
        <v>0</v>
      </c>
      <c r="E840" t="s">
        <v>389</v>
      </c>
      <c r="F840" t="s">
        <v>390</v>
      </c>
      <c r="G840">
        <v>100</v>
      </c>
      <c r="H840">
        <v>2</v>
      </c>
    </row>
    <row r="842" spans="1:8">
      <c r="A842">
        <v>1</v>
      </c>
      <c r="B842">
        <v>1910</v>
      </c>
      <c r="C842" t="str">
        <f>"63K0000005"</f>
        <v>63K0000005</v>
      </c>
      <c r="D842">
        <v>0</v>
      </c>
      <c r="E842" t="s">
        <v>391</v>
      </c>
      <c r="F842" t="s">
        <v>392</v>
      </c>
      <c r="G842">
        <v>100</v>
      </c>
      <c r="H842">
        <v>4</v>
      </c>
    </row>
    <row r="848" spans="1:8">
      <c r="A848">
        <v>1</v>
      </c>
      <c r="B848">
        <v>1920</v>
      </c>
      <c r="C848" t="str">
        <f>"63M0000005"</f>
        <v>63M0000005</v>
      </c>
      <c r="D848">
        <v>0</v>
      </c>
      <c r="E848" t="s">
        <v>393</v>
      </c>
      <c r="F848" t="s">
        <v>394</v>
      </c>
      <c r="G848">
        <v>100</v>
      </c>
      <c r="H848">
        <v>3</v>
      </c>
    </row>
    <row r="852" spans="1:8">
      <c r="A852">
        <v>1</v>
      </c>
      <c r="B852">
        <v>1930</v>
      </c>
      <c r="C852" t="str">
        <f>"63M0000013"</f>
        <v>63M0000013</v>
      </c>
      <c r="D852">
        <v>1</v>
      </c>
      <c r="E852" t="s">
        <v>395</v>
      </c>
      <c r="F852" t="s">
        <v>396</v>
      </c>
      <c r="G852">
        <v>100</v>
      </c>
      <c r="H852">
        <v>8</v>
      </c>
    </row>
    <row r="854" spans="1:8">
      <c r="A854">
        <v>1</v>
      </c>
      <c r="B854">
        <v>1940</v>
      </c>
      <c r="C854" t="str">
        <f>"66N0000009"</f>
        <v>66N0000009</v>
      </c>
      <c r="D854">
        <v>1</v>
      </c>
      <c r="E854" s="5" t="s">
        <v>397</v>
      </c>
      <c r="F854" t="s">
        <v>398</v>
      </c>
      <c r="G854">
        <v>100</v>
      </c>
      <c r="H854">
        <v>48</v>
      </c>
    </row>
    <row r="859" spans="1:8">
      <c r="A859">
        <v>1</v>
      </c>
      <c r="B859">
        <v>1950</v>
      </c>
      <c r="C859" t="str">
        <f>"67M0000003"</f>
        <v>67M0000003</v>
      </c>
      <c r="D859">
        <v>0</v>
      </c>
      <c r="E859" t="s">
        <v>399</v>
      </c>
      <c r="F859" t="s">
        <v>400</v>
      </c>
      <c r="G859">
        <v>100</v>
      </c>
      <c r="H859">
        <v>4</v>
      </c>
    </row>
    <row r="860" spans="1:8">
      <c r="A860">
        <v>1</v>
      </c>
      <c r="B860">
        <v>1960</v>
      </c>
      <c r="C860" t="str">
        <f>"90Z0000029"</f>
        <v>90Z0000029</v>
      </c>
      <c r="D860">
        <v>1</v>
      </c>
      <c r="E860" t="s">
        <v>401</v>
      </c>
      <c r="F860" t="s">
        <v>402</v>
      </c>
      <c r="G860">
        <v>100</v>
      </c>
      <c r="H860">
        <v>4</v>
      </c>
    </row>
    <row r="862" spans="1:8">
      <c r="A862">
        <v>1</v>
      </c>
      <c r="B862">
        <v>1970</v>
      </c>
      <c r="C862" t="str">
        <f>"9900010-001"</f>
        <v>9900010-001</v>
      </c>
      <c r="D862">
        <v>0</v>
      </c>
      <c r="E862" t="s">
        <v>403</v>
      </c>
      <c r="F862" t="s">
        <v>404</v>
      </c>
      <c r="G862">
        <v>100</v>
      </c>
      <c r="H862">
        <v>1</v>
      </c>
    </row>
    <row r="863" spans="1:8">
      <c r="A863">
        <v>1</v>
      </c>
      <c r="B863">
        <v>1980</v>
      </c>
      <c r="C863" t="str">
        <f>"9900010-002"</f>
        <v>9900010-002</v>
      </c>
      <c r="D863">
        <v>0</v>
      </c>
      <c r="E863" t="s">
        <v>405</v>
      </c>
      <c r="F863" t="s">
        <v>406</v>
      </c>
      <c r="G863">
        <v>100</v>
      </c>
      <c r="H863">
        <v>1</v>
      </c>
    </row>
    <row r="864" spans="1:8">
      <c r="A864">
        <v>1</v>
      </c>
      <c r="B864">
        <v>1990</v>
      </c>
      <c r="C864" t="str">
        <f>"99Z0000056"</f>
        <v>99Z0000056</v>
      </c>
      <c r="D864">
        <v>1</v>
      </c>
      <c r="E864" t="s">
        <v>407</v>
      </c>
      <c r="F864" t="s">
        <v>408</v>
      </c>
      <c r="G864">
        <v>100</v>
      </c>
      <c r="H864">
        <v>8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20:H889"/>
  <sheetViews>
    <sheetView tabSelected="1" topLeftCell="A846" workbookViewId="0">
      <selection activeCell="K892" sqref="K892"/>
    </sheetView>
  </sheetViews>
  <sheetFormatPr defaultRowHeight="15"/>
  <sheetData>
    <row r="20" spans="1:8">
      <c r="A20" t="s">
        <v>2</v>
      </c>
      <c r="B20" t="s">
        <v>3</v>
      </c>
      <c r="C20" t="s">
        <v>4</v>
      </c>
      <c r="D20" t="s">
        <v>5</v>
      </c>
      <c r="E20" t="s">
        <v>6</v>
      </c>
      <c r="F20" t="s">
        <v>7</v>
      </c>
      <c r="G20" t="s">
        <v>8</v>
      </c>
      <c r="H20" t="s">
        <v>9</v>
      </c>
    </row>
    <row r="21" spans="1:8">
      <c r="A21">
        <v>1</v>
      </c>
      <c r="B21">
        <v>998</v>
      </c>
      <c r="C21" t="str">
        <f>"43B0000073"</f>
        <v>43B0000073</v>
      </c>
      <c r="D21">
        <v>1</v>
      </c>
      <c r="E21" t="s">
        <v>409</v>
      </c>
      <c r="F21" t="s">
        <v>166</v>
      </c>
      <c r="G21">
        <v>100</v>
      </c>
      <c r="H21">
        <v>2</v>
      </c>
    </row>
    <row r="23" spans="1:8">
      <c r="A23">
        <v>1</v>
      </c>
      <c r="B23">
        <v>999</v>
      </c>
      <c r="C23" t="str">
        <f>"0100869-300"</f>
        <v>0100869-300</v>
      </c>
      <c r="D23">
        <v>1</v>
      </c>
      <c r="E23" t="s">
        <v>410</v>
      </c>
      <c r="F23" t="s">
        <v>411</v>
      </c>
      <c r="G23">
        <v>100</v>
      </c>
      <c r="H23">
        <v>1</v>
      </c>
    </row>
    <row r="24" spans="1:8">
      <c r="A24">
        <v>2</v>
      </c>
      <c r="B24">
        <v>1</v>
      </c>
      <c r="C24" t="str">
        <f>"1000869-300"</f>
        <v>1000869-300</v>
      </c>
      <c r="D24">
        <v>1</v>
      </c>
      <c r="F24" s="4" t="s">
        <v>412</v>
      </c>
      <c r="H24">
        <v>1</v>
      </c>
    </row>
    <row r="28" spans="1:8">
      <c r="A28">
        <v>2</v>
      </c>
      <c r="B28">
        <v>999</v>
      </c>
      <c r="C28" t="str">
        <f>"0100869-200"</f>
        <v>0100869-200</v>
      </c>
      <c r="D28">
        <v>205</v>
      </c>
      <c r="F28" t="s">
        <v>413</v>
      </c>
      <c r="H28">
        <v>1</v>
      </c>
    </row>
    <row r="29" spans="1:8">
      <c r="A29">
        <v>3</v>
      </c>
      <c r="B29">
        <v>10</v>
      </c>
      <c r="C29" t="str">
        <f>"019320P-005"</f>
        <v>019320P-005</v>
      </c>
      <c r="D29">
        <v>103</v>
      </c>
      <c r="E29" t="s">
        <v>10</v>
      </c>
      <c r="F29" t="s">
        <v>11</v>
      </c>
      <c r="G29">
        <v>100</v>
      </c>
      <c r="H29">
        <v>1</v>
      </c>
    </row>
    <row r="30" spans="1:8">
      <c r="A30">
        <v>4</v>
      </c>
      <c r="B30">
        <v>10</v>
      </c>
      <c r="C30" t="str">
        <f>"95A0000089"</f>
        <v>95A0000089</v>
      </c>
      <c r="D30">
        <v>1</v>
      </c>
      <c r="F30" t="s">
        <v>12</v>
      </c>
      <c r="H30">
        <v>4</v>
      </c>
    </row>
    <row r="32" spans="1:8">
      <c r="A32">
        <v>4</v>
      </c>
      <c r="B32">
        <v>30</v>
      </c>
      <c r="C32" t="str">
        <f>"95A0000090"</f>
        <v>95A0000090</v>
      </c>
      <c r="D32">
        <v>1</v>
      </c>
      <c r="F32" t="s">
        <v>13</v>
      </c>
      <c r="H32">
        <v>1</v>
      </c>
    </row>
    <row r="34" spans="1:8">
      <c r="A34">
        <v>4</v>
      </c>
      <c r="B34">
        <v>41</v>
      </c>
      <c r="C34" t="str">
        <f>"95A0000118"</f>
        <v>95A0000118</v>
      </c>
      <c r="D34">
        <v>1</v>
      </c>
      <c r="F34" t="s">
        <v>14</v>
      </c>
      <c r="H34">
        <v>1</v>
      </c>
    </row>
    <row r="36" spans="1:8">
      <c r="A36">
        <v>4</v>
      </c>
      <c r="B36">
        <v>50</v>
      </c>
      <c r="C36" t="str">
        <f>"95G0000015"</f>
        <v>95G0000015</v>
      </c>
      <c r="D36">
        <v>1</v>
      </c>
      <c r="F36" t="s">
        <v>15</v>
      </c>
      <c r="H36">
        <v>6</v>
      </c>
    </row>
    <row r="38" spans="1:8">
      <c r="A38">
        <v>4</v>
      </c>
      <c r="B38">
        <v>60</v>
      </c>
      <c r="C38" t="str">
        <f>"0540023-001"</f>
        <v>0540023-001</v>
      </c>
      <c r="D38">
        <v>201</v>
      </c>
      <c r="F38" t="s">
        <v>16</v>
      </c>
      <c r="H38">
        <v>2</v>
      </c>
    </row>
    <row r="39" spans="1:8">
      <c r="A39">
        <v>4</v>
      </c>
      <c r="B39">
        <v>80</v>
      </c>
      <c r="C39" t="str">
        <f>"95G0000016"</f>
        <v>95G0000016</v>
      </c>
      <c r="D39">
        <v>1</v>
      </c>
      <c r="F39" t="s">
        <v>17</v>
      </c>
      <c r="H39">
        <v>1</v>
      </c>
    </row>
    <row r="41" spans="1:8">
      <c r="A41">
        <v>3</v>
      </c>
      <c r="B41">
        <v>20</v>
      </c>
      <c r="C41" t="str">
        <f>"1000869-200"</f>
        <v>1000869-200</v>
      </c>
      <c r="D41">
        <v>200</v>
      </c>
      <c r="E41" t="s">
        <v>18</v>
      </c>
      <c r="F41" s="4" t="s">
        <v>414</v>
      </c>
      <c r="G41">
        <v>100</v>
      </c>
      <c r="H41">
        <v>1</v>
      </c>
    </row>
    <row r="45" spans="1:8">
      <c r="A45">
        <v>3</v>
      </c>
      <c r="B45">
        <v>30</v>
      </c>
      <c r="C45" t="str">
        <f>"13H0000004"</f>
        <v>13H0000004</v>
      </c>
      <c r="D45">
        <v>0</v>
      </c>
      <c r="E45" t="s">
        <v>20</v>
      </c>
      <c r="F45" t="s">
        <v>21</v>
      </c>
      <c r="G45">
        <v>100</v>
      </c>
      <c r="H45">
        <v>2</v>
      </c>
    </row>
    <row r="46" spans="1:8">
      <c r="A46">
        <v>3</v>
      </c>
      <c r="B46">
        <v>40</v>
      </c>
      <c r="C46" t="str">
        <f>"13H0000032"</f>
        <v>13H0000032</v>
      </c>
      <c r="D46">
        <v>1</v>
      </c>
      <c r="E46" t="s">
        <v>22</v>
      </c>
      <c r="F46" t="s">
        <v>23</v>
      </c>
      <c r="G46">
        <v>100</v>
      </c>
      <c r="H46">
        <v>2</v>
      </c>
    </row>
    <row r="47" spans="1:8">
      <c r="A47">
        <v>3</v>
      </c>
      <c r="B47">
        <v>50</v>
      </c>
      <c r="C47" t="str">
        <f>"14F0000062"</f>
        <v>14F0000062</v>
      </c>
      <c r="D47">
        <v>1</v>
      </c>
      <c r="E47" t="s">
        <v>24</v>
      </c>
      <c r="F47" t="s">
        <v>25</v>
      </c>
      <c r="G47">
        <v>100</v>
      </c>
      <c r="H47">
        <v>1</v>
      </c>
    </row>
    <row r="48" spans="1:8">
      <c r="A48">
        <v>3</v>
      </c>
      <c r="B48">
        <v>60</v>
      </c>
      <c r="C48" t="str">
        <f>"1540006-125"</f>
        <v>1540006-125</v>
      </c>
      <c r="D48">
        <v>0</v>
      </c>
      <c r="E48" t="s">
        <v>26</v>
      </c>
      <c r="F48" t="s">
        <v>27</v>
      </c>
      <c r="G48">
        <v>100</v>
      </c>
      <c r="H48">
        <v>1</v>
      </c>
    </row>
    <row r="50" spans="1:8">
      <c r="A50">
        <v>3</v>
      </c>
      <c r="B50">
        <v>70</v>
      </c>
      <c r="C50" t="str">
        <f>"1590013-125"</f>
        <v>1590013-125</v>
      </c>
      <c r="D50">
        <v>0</v>
      </c>
      <c r="E50" t="s">
        <v>28</v>
      </c>
      <c r="F50" t="s">
        <v>29</v>
      </c>
      <c r="G50">
        <v>100</v>
      </c>
      <c r="H50">
        <v>2</v>
      </c>
    </row>
    <row r="51" spans="1:8">
      <c r="A51">
        <v>3</v>
      </c>
      <c r="B51">
        <v>80</v>
      </c>
      <c r="C51" t="str">
        <f>"15K0000006"</f>
        <v>15K0000006</v>
      </c>
      <c r="D51">
        <v>1</v>
      </c>
      <c r="E51" t="s">
        <v>30</v>
      </c>
      <c r="F51" t="s">
        <v>31</v>
      </c>
      <c r="G51">
        <v>100</v>
      </c>
      <c r="H51">
        <v>4</v>
      </c>
    </row>
    <row r="52" spans="1:8">
      <c r="A52">
        <v>3</v>
      </c>
      <c r="B52">
        <v>90</v>
      </c>
      <c r="C52" t="str">
        <f>"15L0000024"</f>
        <v>15L0000024</v>
      </c>
      <c r="D52">
        <v>1</v>
      </c>
      <c r="E52" t="s">
        <v>32</v>
      </c>
      <c r="F52" t="s">
        <v>33</v>
      </c>
      <c r="G52">
        <v>100</v>
      </c>
      <c r="H52">
        <v>4</v>
      </c>
    </row>
    <row r="53" spans="1:8">
      <c r="A53">
        <v>3</v>
      </c>
      <c r="B53">
        <v>100</v>
      </c>
      <c r="C53" t="str">
        <f>"15N0000001"</f>
        <v>15N0000001</v>
      </c>
      <c r="D53">
        <v>0</v>
      </c>
      <c r="E53" t="s">
        <v>34</v>
      </c>
      <c r="F53" t="s">
        <v>35</v>
      </c>
      <c r="G53">
        <v>100</v>
      </c>
      <c r="H53">
        <v>1</v>
      </c>
    </row>
    <row r="55" spans="1:8">
      <c r="A55">
        <v>3</v>
      </c>
      <c r="B55">
        <v>110</v>
      </c>
      <c r="C55" t="str">
        <f>"15N0000002"</f>
        <v>15N0000002</v>
      </c>
      <c r="D55">
        <v>0</v>
      </c>
      <c r="E55" t="s">
        <v>36</v>
      </c>
      <c r="F55" t="s">
        <v>37</v>
      </c>
      <c r="G55">
        <v>100</v>
      </c>
      <c r="H55">
        <v>8</v>
      </c>
    </row>
    <row r="57" spans="1:8">
      <c r="A57">
        <v>3</v>
      </c>
      <c r="B57">
        <v>120</v>
      </c>
      <c r="C57" t="str">
        <f>"15N0000034"</f>
        <v>15N0000034</v>
      </c>
      <c r="D57">
        <v>0</v>
      </c>
      <c r="E57" t="s">
        <v>38</v>
      </c>
      <c r="F57" t="s">
        <v>39</v>
      </c>
      <c r="G57">
        <v>100</v>
      </c>
      <c r="H57">
        <v>4</v>
      </c>
    </row>
    <row r="63" spans="1:8">
      <c r="A63">
        <v>3</v>
      </c>
      <c r="B63">
        <v>130</v>
      </c>
      <c r="C63" t="str">
        <f>"15Q0000004"</f>
        <v>15Q0000004</v>
      </c>
      <c r="D63">
        <v>1</v>
      </c>
      <c r="E63" t="s">
        <v>40</v>
      </c>
      <c r="F63" t="s">
        <v>41</v>
      </c>
      <c r="G63">
        <v>100</v>
      </c>
      <c r="H63">
        <v>2</v>
      </c>
    </row>
    <row r="64" spans="1:8">
      <c r="A64">
        <v>3</v>
      </c>
      <c r="B64">
        <v>140</v>
      </c>
      <c r="C64" t="str">
        <f>"1680003-071"</f>
        <v>1680003-071</v>
      </c>
      <c r="D64">
        <v>0</v>
      </c>
      <c r="E64" t="s">
        <v>42</v>
      </c>
      <c r="F64" t="s">
        <v>43</v>
      </c>
      <c r="G64">
        <v>100</v>
      </c>
      <c r="H64">
        <v>2</v>
      </c>
    </row>
    <row r="66" spans="1:8">
      <c r="A66">
        <v>3</v>
      </c>
      <c r="B66">
        <v>150</v>
      </c>
      <c r="C66" t="str">
        <f>"16H0000012"</f>
        <v>16H0000012</v>
      </c>
      <c r="D66">
        <v>0</v>
      </c>
      <c r="E66" t="s">
        <v>44</v>
      </c>
      <c r="F66" t="s">
        <v>45</v>
      </c>
      <c r="G66">
        <v>100</v>
      </c>
      <c r="H66">
        <v>6</v>
      </c>
    </row>
    <row r="68" spans="1:8">
      <c r="A68">
        <v>3</v>
      </c>
      <c r="B68">
        <v>160</v>
      </c>
      <c r="C68" t="str">
        <f>"16H0000078"</f>
        <v>16H0000078</v>
      </c>
      <c r="D68">
        <v>1</v>
      </c>
      <c r="E68" t="s">
        <v>46</v>
      </c>
      <c r="F68" t="s">
        <v>47</v>
      </c>
      <c r="G68">
        <v>100</v>
      </c>
      <c r="H68">
        <v>2</v>
      </c>
    </row>
    <row r="70" spans="1:8">
      <c r="A70">
        <v>3</v>
      </c>
      <c r="B70">
        <v>170</v>
      </c>
      <c r="C70" t="str">
        <f>"16M0000053"</f>
        <v>16M0000053</v>
      </c>
      <c r="D70">
        <v>1</v>
      </c>
      <c r="E70" t="s">
        <v>48</v>
      </c>
      <c r="F70" t="s">
        <v>49</v>
      </c>
      <c r="G70">
        <v>100</v>
      </c>
      <c r="H70">
        <v>4</v>
      </c>
    </row>
    <row r="71" spans="1:8">
      <c r="A71">
        <v>3</v>
      </c>
      <c r="B71">
        <v>180</v>
      </c>
      <c r="C71" t="str">
        <f>"16N0000042"</f>
        <v>16N0000042</v>
      </c>
      <c r="D71">
        <v>0</v>
      </c>
      <c r="E71" t="s">
        <v>50</v>
      </c>
      <c r="F71" t="s">
        <v>51</v>
      </c>
      <c r="G71">
        <v>100</v>
      </c>
      <c r="H71">
        <v>2</v>
      </c>
    </row>
    <row r="72" spans="1:8">
      <c r="A72">
        <v>3</v>
      </c>
      <c r="B72">
        <v>190</v>
      </c>
      <c r="C72" t="str">
        <f>"16N0000070"</f>
        <v>16N0000070</v>
      </c>
      <c r="D72">
        <v>0</v>
      </c>
      <c r="E72" t="s">
        <v>52</v>
      </c>
      <c r="F72" t="s">
        <v>53</v>
      </c>
      <c r="G72">
        <v>100</v>
      </c>
      <c r="H72">
        <v>3</v>
      </c>
    </row>
    <row r="73" spans="1:8">
      <c r="A73">
        <v>3</v>
      </c>
      <c r="B73">
        <v>200</v>
      </c>
      <c r="C73" t="str">
        <f>"16Q0000048"</f>
        <v>16Q0000048</v>
      </c>
      <c r="D73">
        <v>1</v>
      </c>
      <c r="E73" t="s">
        <v>54</v>
      </c>
      <c r="F73" t="s">
        <v>55</v>
      </c>
      <c r="G73">
        <v>100</v>
      </c>
      <c r="H73">
        <v>2</v>
      </c>
    </row>
    <row r="74" spans="1:8">
      <c r="A74">
        <v>3</v>
      </c>
      <c r="B74">
        <v>210</v>
      </c>
      <c r="C74" t="str">
        <f>"16Q0000094"</f>
        <v>16Q0000094</v>
      </c>
      <c r="D74">
        <v>1</v>
      </c>
      <c r="E74" t="s">
        <v>56</v>
      </c>
      <c r="F74" t="s">
        <v>57</v>
      </c>
      <c r="G74">
        <v>100</v>
      </c>
      <c r="H74">
        <v>1</v>
      </c>
    </row>
    <row r="75" spans="1:8">
      <c r="A75">
        <v>3</v>
      </c>
      <c r="B75">
        <v>220</v>
      </c>
      <c r="C75" t="str">
        <f>"17L0000098"</f>
        <v>17L0000098</v>
      </c>
      <c r="D75">
        <v>1</v>
      </c>
      <c r="E75" t="s">
        <v>58</v>
      </c>
      <c r="F75" t="s">
        <v>59</v>
      </c>
      <c r="G75">
        <v>100</v>
      </c>
      <c r="H75">
        <v>2</v>
      </c>
    </row>
    <row r="76" spans="1:8">
      <c r="A76">
        <v>4</v>
      </c>
      <c r="B76">
        <v>1</v>
      </c>
      <c r="C76" t="str">
        <f>"0750850-001"</f>
        <v>0750850-001</v>
      </c>
      <c r="D76">
        <v>1</v>
      </c>
      <c r="F76" t="s">
        <v>60</v>
      </c>
      <c r="H76">
        <v>1</v>
      </c>
    </row>
    <row r="77" spans="1:8">
      <c r="A77">
        <v>4</v>
      </c>
      <c r="B77">
        <v>2</v>
      </c>
      <c r="C77" t="str">
        <f>"18L0000002"</f>
        <v>18L0000002</v>
      </c>
      <c r="D77">
        <v>0</v>
      </c>
      <c r="F77" t="s">
        <v>61</v>
      </c>
      <c r="H77">
        <v>1</v>
      </c>
    </row>
    <row r="78" spans="1:8">
      <c r="A78">
        <v>4</v>
      </c>
      <c r="B78">
        <v>3</v>
      </c>
      <c r="C78" t="str">
        <f>"95L0000401"</f>
        <v>95L0000401</v>
      </c>
      <c r="D78">
        <v>1</v>
      </c>
      <c r="F78" t="s">
        <v>62</v>
      </c>
      <c r="H78">
        <v>1</v>
      </c>
    </row>
    <row r="79" spans="1:8">
      <c r="A79">
        <v>3</v>
      </c>
      <c r="B79">
        <v>230</v>
      </c>
      <c r="C79" t="str">
        <f>"17L0000153"</f>
        <v>17L0000153</v>
      </c>
      <c r="D79">
        <v>1</v>
      </c>
      <c r="E79" t="s">
        <v>63</v>
      </c>
      <c r="F79" t="s">
        <v>415</v>
      </c>
      <c r="G79">
        <v>100</v>
      </c>
      <c r="H79">
        <v>1</v>
      </c>
    </row>
    <row r="80" spans="1:8">
      <c r="A80">
        <v>4</v>
      </c>
      <c r="B80">
        <v>1</v>
      </c>
      <c r="C80" t="str">
        <f>"0750847-005"</f>
        <v>0750847-005</v>
      </c>
      <c r="D80">
        <v>1</v>
      </c>
      <c r="F80" t="s">
        <v>416</v>
      </c>
      <c r="H80">
        <v>1</v>
      </c>
    </row>
    <row r="81" spans="1:8">
      <c r="A81">
        <v>4</v>
      </c>
      <c r="B81">
        <v>2</v>
      </c>
      <c r="C81" t="str">
        <f>"14L0000002"</f>
        <v>14L0000002</v>
      </c>
      <c r="D81">
        <v>1</v>
      </c>
      <c r="F81" t="s">
        <v>66</v>
      </c>
      <c r="H81">
        <v>1</v>
      </c>
    </row>
    <row r="82" spans="1:8">
      <c r="A82">
        <v>3</v>
      </c>
      <c r="B82">
        <v>240</v>
      </c>
      <c r="C82" t="str">
        <f>"17Q0000014"</f>
        <v>17Q0000014</v>
      </c>
      <c r="D82">
        <v>1</v>
      </c>
      <c r="E82" t="s">
        <v>67</v>
      </c>
      <c r="F82" t="s">
        <v>417</v>
      </c>
      <c r="G82">
        <v>100</v>
      </c>
      <c r="H82">
        <v>2</v>
      </c>
    </row>
    <row r="83" spans="1:8">
      <c r="A83">
        <v>4</v>
      </c>
      <c r="B83">
        <v>1</v>
      </c>
      <c r="C83" t="str">
        <f>"0750869-002"</f>
        <v>0750869-002</v>
      </c>
      <c r="D83">
        <v>1</v>
      </c>
      <c r="F83" t="s">
        <v>418</v>
      </c>
      <c r="H83">
        <v>1</v>
      </c>
    </row>
    <row r="84" spans="1:8">
      <c r="A84">
        <v>4</v>
      </c>
      <c r="B84">
        <v>2</v>
      </c>
      <c r="C84" t="str">
        <f>"16Q0000103"</f>
        <v>16Q0000103</v>
      </c>
      <c r="D84">
        <v>1</v>
      </c>
      <c r="F84" t="s">
        <v>70</v>
      </c>
      <c r="H84">
        <v>1</v>
      </c>
    </row>
    <row r="85" spans="1:8">
      <c r="A85">
        <v>3</v>
      </c>
      <c r="B85">
        <v>250</v>
      </c>
      <c r="C85" t="str">
        <f>"18L0000019"</f>
        <v>18L0000019</v>
      </c>
      <c r="D85">
        <v>1</v>
      </c>
      <c r="E85" t="s">
        <v>71</v>
      </c>
      <c r="F85" t="s">
        <v>72</v>
      </c>
      <c r="G85">
        <v>100</v>
      </c>
      <c r="H85">
        <v>4</v>
      </c>
    </row>
    <row r="86" spans="1:8">
      <c r="A86">
        <v>3</v>
      </c>
      <c r="B86">
        <v>260</v>
      </c>
      <c r="C86" t="str">
        <f>"18L0000023"</f>
        <v>18L0000023</v>
      </c>
      <c r="D86">
        <v>1</v>
      </c>
      <c r="E86" t="s">
        <v>73</v>
      </c>
      <c r="F86" t="s">
        <v>74</v>
      </c>
      <c r="G86">
        <v>100</v>
      </c>
      <c r="H86">
        <v>4</v>
      </c>
    </row>
    <row r="87" spans="1:8">
      <c r="A87">
        <v>3</v>
      </c>
      <c r="B87">
        <v>270</v>
      </c>
      <c r="C87" t="str">
        <f>"18L0000024"</f>
        <v>18L0000024</v>
      </c>
      <c r="D87">
        <v>1</v>
      </c>
      <c r="E87" t="s">
        <v>75</v>
      </c>
      <c r="F87" t="s">
        <v>76</v>
      </c>
      <c r="G87">
        <v>100</v>
      </c>
      <c r="H87">
        <v>4</v>
      </c>
    </row>
    <row r="88" spans="1:8">
      <c r="A88">
        <v>3</v>
      </c>
      <c r="B88">
        <v>280</v>
      </c>
      <c r="C88" t="str">
        <f>"1970002-515"</f>
        <v>1970002-515</v>
      </c>
      <c r="D88">
        <v>0</v>
      </c>
      <c r="E88" t="s">
        <v>77</v>
      </c>
      <c r="F88" t="s">
        <v>78</v>
      </c>
      <c r="G88">
        <v>100</v>
      </c>
      <c r="H88">
        <v>6</v>
      </c>
    </row>
    <row r="89" spans="1:8">
      <c r="A89">
        <v>3</v>
      </c>
      <c r="B89">
        <v>290</v>
      </c>
      <c r="C89" t="str">
        <f>"2050001-154"</f>
        <v>2050001-154</v>
      </c>
      <c r="D89">
        <v>0</v>
      </c>
      <c r="E89" t="s">
        <v>79</v>
      </c>
      <c r="F89" t="s">
        <v>80</v>
      </c>
      <c r="G89">
        <v>100</v>
      </c>
      <c r="H89">
        <v>2</v>
      </c>
    </row>
    <row r="92" spans="1:8">
      <c r="A92">
        <v>3</v>
      </c>
      <c r="B92">
        <v>300</v>
      </c>
      <c r="C92" t="str">
        <f>"2050009-340"</f>
        <v>2050009-340</v>
      </c>
      <c r="D92">
        <v>0</v>
      </c>
      <c r="E92" t="s">
        <v>81</v>
      </c>
      <c r="F92" t="s">
        <v>82</v>
      </c>
      <c r="G92">
        <v>100</v>
      </c>
      <c r="H92">
        <v>2</v>
      </c>
    </row>
    <row r="95" spans="1:8">
      <c r="A95">
        <v>3</v>
      </c>
      <c r="B95">
        <v>310</v>
      </c>
      <c r="C95" t="str">
        <f>"2050010-531"</f>
        <v>2050010-531</v>
      </c>
      <c r="D95">
        <v>0</v>
      </c>
      <c r="E95" t="s">
        <v>83</v>
      </c>
      <c r="F95" t="s">
        <v>84</v>
      </c>
      <c r="G95">
        <v>100</v>
      </c>
      <c r="H95">
        <v>2</v>
      </c>
    </row>
    <row r="96" spans="1:8">
      <c r="A96">
        <v>3</v>
      </c>
      <c r="B96">
        <v>320</v>
      </c>
      <c r="C96" t="str">
        <f>"2090013-570"</f>
        <v>2090013-570</v>
      </c>
      <c r="D96">
        <v>0</v>
      </c>
      <c r="E96" t="s">
        <v>85</v>
      </c>
      <c r="F96" t="s">
        <v>86</v>
      </c>
      <c r="G96">
        <v>100</v>
      </c>
      <c r="H96">
        <v>2</v>
      </c>
    </row>
    <row r="98" spans="1:8">
      <c r="A98">
        <v>3</v>
      </c>
      <c r="B98">
        <v>330</v>
      </c>
      <c r="C98" t="str">
        <f>"2090013-585"</f>
        <v>2090013-585</v>
      </c>
      <c r="D98">
        <v>0</v>
      </c>
      <c r="E98" t="s">
        <v>87</v>
      </c>
      <c r="F98" t="s">
        <v>88</v>
      </c>
      <c r="G98">
        <v>100</v>
      </c>
      <c r="H98">
        <v>2</v>
      </c>
    </row>
    <row r="100" spans="1:8">
      <c r="A100">
        <v>3</v>
      </c>
      <c r="B100">
        <v>340</v>
      </c>
      <c r="C100" t="str">
        <f>"2090013-650"</f>
        <v>2090013-650</v>
      </c>
      <c r="D100">
        <v>0</v>
      </c>
      <c r="E100" t="s">
        <v>89</v>
      </c>
      <c r="F100" t="s">
        <v>90</v>
      </c>
      <c r="G100">
        <v>100</v>
      </c>
      <c r="H100">
        <v>27</v>
      </c>
    </row>
    <row r="102" spans="1:8">
      <c r="A102">
        <v>3</v>
      </c>
      <c r="B102">
        <v>350</v>
      </c>
      <c r="C102" t="str">
        <f>"20D0000014"</f>
        <v>20D0000014</v>
      </c>
      <c r="D102">
        <v>1</v>
      </c>
      <c r="E102" t="s">
        <v>91</v>
      </c>
      <c r="F102" t="s">
        <v>92</v>
      </c>
      <c r="G102">
        <v>100</v>
      </c>
      <c r="H102">
        <v>14</v>
      </c>
    </row>
    <row r="103" spans="1:8">
      <c r="A103">
        <v>3</v>
      </c>
      <c r="B103">
        <v>360</v>
      </c>
      <c r="C103" t="str">
        <f>"20J0000038"</f>
        <v>20J0000038</v>
      </c>
      <c r="D103">
        <v>0</v>
      </c>
      <c r="E103" t="s">
        <v>93</v>
      </c>
      <c r="F103" t="s">
        <v>94</v>
      </c>
      <c r="G103">
        <v>100</v>
      </c>
      <c r="H103">
        <v>3</v>
      </c>
    </row>
    <row r="104" spans="1:8">
      <c r="A104">
        <v>3</v>
      </c>
      <c r="B104">
        <v>370</v>
      </c>
      <c r="C104" t="str">
        <f>"20L0000010"</f>
        <v>20L0000010</v>
      </c>
      <c r="D104">
        <v>0</v>
      </c>
      <c r="E104" t="s">
        <v>95</v>
      </c>
      <c r="F104" t="s">
        <v>96</v>
      </c>
      <c r="G104">
        <v>100</v>
      </c>
      <c r="H104">
        <v>1</v>
      </c>
    </row>
    <row r="106" spans="1:8">
      <c r="A106">
        <v>3</v>
      </c>
      <c r="B106">
        <v>380</v>
      </c>
      <c r="C106" t="str">
        <f>"20Z0000003"</f>
        <v>20Z0000003</v>
      </c>
      <c r="D106">
        <v>0</v>
      </c>
      <c r="E106" t="s">
        <v>97</v>
      </c>
      <c r="F106" t="s">
        <v>98</v>
      </c>
      <c r="G106">
        <v>100</v>
      </c>
      <c r="H106">
        <v>4</v>
      </c>
    </row>
    <row r="107" spans="1:8">
      <c r="A107">
        <v>3</v>
      </c>
      <c r="B107">
        <v>390</v>
      </c>
      <c r="C107" t="str">
        <f>"2150001-702"</f>
        <v>2150001-702</v>
      </c>
      <c r="D107">
        <v>0</v>
      </c>
      <c r="E107" t="s">
        <v>419</v>
      </c>
      <c r="F107" t="s">
        <v>100</v>
      </c>
      <c r="G107">
        <v>100</v>
      </c>
      <c r="H107">
        <v>34</v>
      </c>
    </row>
    <row r="111" spans="1:8">
      <c r="A111">
        <v>3</v>
      </c>
      <c r="B111">
        <v>400</v>
      </c>
      <c r="C111" t="str">
        <f>"2150004-230"</f>
        <v>2150004-230</v>
      </c>
      <c r="D111">
        <v>0</v>
      </c>
      <c r="E111" t="s">
        <v>101</v>
      </c>
      <c r="F111" t="s">
        <v>102</v>
      </c>
      <c r="G111">
        <v>100</v>
      </c>
      <c r="H111">
        <v>2</v>
      </c>
    </row>
    <row r="112" spans="1:8">
      <c r="A112">
        <v>3</v>
      </c>
      <c r="B112">
        <v>410</v>
      </c>
      <c r="C112" t="str">
        <f>"2150004-301"</f>
        <v>2150004-301</v>
      </c>
      <c r="D112">
        <v>0</v>
      </c>
      <c r="E112" t="s">
        <v>420</v>
      </c>
      <c r="F112" t="s">
        <v>104</v>
      </c>
      <c r="G112">
        <v>100</v>
      </c>
      <c r="H112">
        <v>6</v>
      </c>
    </row>
    <row r="113" spans="1:8">
      <c r="A113">
        <v>3</v>
      </c>
      <c r="B113">
        <v>420</v>
      </c>
      <c r="C113" t="str">
        <f>"21D0000003"</f>
        <v>21D0000003</v>
      </c>
      <c r="D113">
        <v>0</v>
      </c>
      <c r="E113" t="s">
        <v>105</v>
      </c>
      <c r="F113" t="s">
        <v>106</v>
      </c>
      <c r="G113">
        <v>100</v>
      </c>
      <c r="H113">
        <v>3</v>
      </c>
    </row>
    <row r="114" spans="1:8">
      <c r="A114">
        <v>3</v>
      </c>
      <c r="B114">
        <v>430</v>
      </c>
      <c r="C114" t="str">
        <f>"21G0000021"</f>
        <v>21G0000021</v>
      </c>
      <c r="D114">
        <v>1</v>
      </c>
      <c r="E114" t="s">
        <v>107</v>
      </c>
      <c r="F114" t="s">
        <v>108</v>
      </c>
      <c r="G114">
        <v>100</v>
      </c>
      <c r="H114">
        <v>2</v>
      </c>
    </row>
    <row r="116" spans="1:8">
      <c r="A116">
        <v>3</v>
      </c>
      <c r="B116">
        <v>440</v>
      </c>
      <c r="C116" t="str">
        <f>"21G0000022"</f>
        <v>21G0000022</v>
      </c>
      <c r="D116">
        <v>1</v>
      </c>
      <c r="E116" t="s">
        <v>109</v>
      </c>
      <c r="F116" t="s">
        <v>110</v>
      </c>
      <c r="G116">
        <v>100</v>
      </c>
      <c r="H116">
        <v>2</v>
      </c>
    </row>
    <row r="118" spans="1:8">
      <c r="A118">
        <v>3</v>
      </c>
      <c r="B118">
        <v>450</v>
      </c>
      <c r="C118" t="str">
        <f>"2290001-026"</f>
        <v>2290001-026</v>
      </c>
      <c r="D118">
        <v>0</v>
      </c>
      <c r="E118" t="s">
        <v>111</v>
      </c>
      <c r="F118" t="s">
        <v>112</v>
      </c>
      <c r="G118">
        <v>100</v>
      </c>
      <c r="H118">
        <v>1</v>
      </c>
    </row>
    <row r="119" spans="1:8">
      <c r="A119">
        <v>3</v>
      </c>
      <c r="B119">
        <v>460</v>
      </c>
      <c r="C119" t="str">
        <f>"2290001-601"</f>
        <v>2290001-601</v>
      </c>
      <c r="D119">
        <v>0</v>
      </c>
      <c r="E119" t="s">
        <v>113</v>
      </c>
      <c r="F119" t="s">
        <v>114</v>
      </c>
      <c r="G119">
        <v>100</v>
      </c>
      <c r="H119">
        <v>14</v>
      </c>
    </row>
    <row r="120" spans="1:8">
      <c r="A120">
        <v>3</v>
      </c>
      <c r="B120">
        <v>470</v>
      </c>
      <c r="C120" t="str">
        <f>"22J0000008"</f>
        <v>22J0000008</v>
      </c>
      <c r="D120">
        <v>0</v>
      </c>
      <c r="E120" t="s">
        <v>115</v>
      </c>
      <c r="F120" t="s">
        <v>116</v>
      </c>
      <c r="G120">
        <v>100</v>
      </c>
      <c r="H120">
        <v>3</v>
      </c>
    </row>
    <row r="121" spans="1:8">
      <c r="A121">
        <v>3</v>
      </c>
      <c r="B121">
        <v>480</v>
      </c>
      <c r="C121" t="str">
        <f>"22J0000053"</f>
        <v>22J0000053</v>
      </c>
      <c r="D121">
        <v>1</v>
      </c>
      <c r="E121" t="s">
        <v>117</v>
      </c>
      <c r="F121" t="s">
        <v>118</v>
      </c>
      <c r="G121">
        <v>100</v>
      </c>
      <c r="H121">
        <v>2</v>
      </c>
    </row>
    <row r="125" spans="1:8">
      <c r="A125">
        <v>3</v>
      </c>
      <c r="B125">
        <v>490</v>
      </c>
      <c r="C125" t="str">
        <f>"22P0000004"</f>
        <v>22P0000004</v>
      </c>
      <c r="D125">
        <v>0</v>
      </c>
      <c r="E125" t="s">
        <v>119</v>
      </c>
      <c r="F125" t="s">
        <v>120</v>
      </c>
      <c r="G125">
        <v>100</v>
      </c>
      <c r="H125">
        <v>4</v>
      </c>
    </row>
    <row r="126" spans="1:8">
      <c r="A126">
        <v>3</v>
      </c>
      <c r="B126">
        <v>500</v>
      </c>
      <c r="C126" t="str">
        <f>"22P0000005"</f>
        <v>22P0000005</v>
      </c>
      <c r="D126">
        <v>1</v>
      </c>
      <c r="E126" t="s">
        <v>121</v>
      </c>
      <c r="F126" t="s">
        <v>122</v>
      </c>
      <c r="G126">
        <v>100</v>
      </c>
      <c r="H126">
        <v>4</v>
      </c>
    </row>
    <row r="127" spans="1:8">
      <c r="A127">
        <v>3</v>
      </c>
      <c r="B127">
        <v>510</v>
      </c>
      <c r="C127" t="str">
        <f>"22P0000030"</f>
        <v>22P0000030</v>
      </c>
      <c r="D127">
        <v>1</v>
      </c>
      <c r="E127" t="s">
        <v>123</v>
      </c>
      <c r="F127" t="s">
        <v>124</v>
      </c>
      <c r="G127">
        <v>100</v>
      </c>
      <c r="H127">
        <v>2</v>
      </c>
    </row>
    <row r="128" spans="1:8">
      <c r="A128">
        <v>3</v>
      </c>
      <c r="B128">
        <v>520</v>
      </c>
      <c r="C128" t="str">
        <f>"22Q0000012"</f>
        <v>22Q0000012</v>
      </c>
      <c r="D128">
        <v>1</v>
      </c>
      <c r="E128" t="s">
        <v>125</v>
      </c>
      <c r="F128" t="s">
        <v>126</v>
      </c>
      <c r="G128">
        <v>100</v>
      </c>
      <c r="H128">
        <v>12</v>
      </c>
    </row>
    <row r="131" spans="1:8">
      <c r="A131">
        <v>3</v>
      </c>
      <c r="B131">
        <v>530</v>
      </c>
      <c r="C131" t="str">
        <f>"22R0000002"</f>
        <v>22R0000002</v>
      </c>
      <c r="D131">
        <v>0</v>
      </c>
      <c r="E131" t="s">
        <v>127</v>
      </c>
      <c r="F131" t="s">
        <v>128</v>
      </c>
      <c r="G131">
        <v>100</v>
      </c>
      <c r="H131">
        <v>3</v>
      </c>
    </row>
    <row r="132" spans="1:8">
      <c r="A132">
        <v>3</v>
      </c>
      <c r="B132">
        <v>540</v>
      </c>
      <c r="C132" t="str">
        <f>"23C0000038"</f>
        <v>23C0000038</v>
      </c>
      <c r="D132">
        <v>1</v>
      </c>
      <c r="E132" t="s">
        <v>129</v>
      </c>
      <c r="F132" t="s">
        <v>130</v>
      </c>
      <c r="G132">
        <v>100</v>
      </c>
      <c r="H132">
        <v>2</v>
      </c>
    </row>
    <row r="133" spans="1:8">
      <c r="A133">
        <v>3</v>
      </c>
      <c r="B133">
        <v>550</v>
      </c>
      <c r="C133" t="str">
        <f>"23D0000012"</f>
        <v>23D0000012</v>
      </c>
      <c r="D133">
        <v>0</v>
      </c>
      <c r="E133" t="s">
        <v>131</v>
      </c>
      <c r="F133" t="s">
        <v>132</v>
      </c>
      <c r="G133">
        <v>100</v>
      </c>
      <c r="H133">
        <v>2</v>
      </c>
    </row>
    <row r="134" spans="1:8">
      <c r="A134">
        <v>3</v>
      </c>
      <c r="B134">
        <v>560</v>
      </c>
      <c r="C134" t="str">
        <f>"23D0000019"</f>
        <v>23D0000019</v>
      </c>
      <c r="D134">
        <v>0</v>
      </c>
      <c r="E134" t="s">
        <v>133</v>
      </c>
      <c r="F134" t="s">
        <v>134</v>
      </c>
      <c r="G134">
        <v>100</v>
      </c>
      <c r="H134">
        <v>2</v>
      </c>
    </row>
    <row r="135" spans="1:8">
      <c r="A135">
        <v>3</v>
      </c>
      <c r="B135">
        <v>570</v>
      </c>
      <c r="C135" t="str">
        <f>"23G0000013"</f>
        <v>23G0000013</v>
      </c>
      <c r="D135">
        <v>0</v>
      </c>
      <c r="E135" t="s">
        <v>135</v>
      </c>
      <c r="F135" t="s">
        <v>136</v>
      </c>
      <c r="G135">
        <v>100</v>
      </c>
      <c r="H135">
        <v>1</v>
      </c>
    </row>
    <row r="136" spans="1:8">
      <c r="A136">
        <v>3</v>
      </c>
      <c r="B136">
        <v>580</v>
      </c>
      <c r="C136" t="str">
        <f>"2490003-011"</f>
        <v>2490003-011</v>
      </c>
      <c r="D136">
        <v>0</v>
      </c>
      <c r="E136" t="s">
        <v>137</v>
      </c>
      <c r="F136" t="s">
        <v>138</v>
      </c>
      <c r="G136">
        <v>100</v>
      </c>
      <c r="H136">
        <v>2</v>
      </c>
    </row>
    <row r="139" spans="1:8">
      <c r="A139">
        <v>3</v>
      </c>
      <c r="B139">
        <v>590</v>
      </c>
      <c r="C139" t="str">
        <f>"24Z0000012"</f>
        <v>24Z0000012</v>
      </c>
      <c r="D139">
        <v>0</v>
      </c>
      <c r="E139" t="s">
        <v>139</v>
      </c>
      <c r="F139" t="s">
        <v>140</v>
      </c>
      <c r="G139">
        <v>100</v>
      </c>
      <c r="H139">
        <v>4</v>
      </c>
    </row>
    <row r="141" spans="1:8">
      <c r="A141">
        <v>3</v>
      </c>
      <c r="B141">
        <v>600</v>
      </c>
      <c r="C141" t="str">
        <f>"29G0000006"</f>
        <v>29G0000006</v>
      </c>
      <c r="D141">
        <v>1</v>
      </c>
      <c r="E141" t="s">
        <v>141</v>
      </c>
      <c r="F141" t="s">
        <v>142</v>
      </c>
      <c r="G141">
        <v>100</v>
      </c>
      <c r="H141">
        <v>2</v>
      </c>
    </row>
    <row r="142" spans="1:8">
      <c r="A142">
        <v>3</v>
      </c>
      <c r="B142">
        <v>610</v>
      </c>
      <c r="C142" t="str">
        <f>"32J0000001"</f>
        <v>32J0000001</v>
      </c>
      <c r="D142">
        <v>0</v>
      </c>
      <c r="E142" t="s">
        <v>143</v>
      </c>
      <c r="F142" t="s">
        <v>421</v>
      </c>
      <c r="G142">
        <v>100</v>
      </c>
      <c r="H142">
        <v>2</v>
      </c>
    </row>
    <row r="146" spans="1:8">
      <c r="A146">
        <v>3</v>
      </c>
      <c r="B146">
        <v>620</v>
      </c>
      <c r="C146" t="str">
        <f>"4100001-002"</f>
        <v>4100001-002</v>
      </c>
      <c r="D146">
        <v>0</v>
      </c>
      <c r="E146" t="s">
        <v>145</v>
      </c>
      <c r="F146" t="s">
        <v>146</v>
      </c>
      <c r="G146">
        <v>100</v>
      </c>
      <c r="H146">
        <v>4</v>
      </c>
    </row>
    <row r="149" spans="1:8">
      <c r="A149">
        <v>3</v>
      </c>
      <c r="B149">
        <v>630</v>
      </c>
      <c r="C149" t="str">
        <f>"4100007-003"</f>
        <v>4100007-003</v>
      </c>
      <c r="D149">
        <v>0</v>
      </c>
      <c r="E149" t="s">
        <v>422</v>
      </c>
      <c r="F149" t="s">
        <v>148</v>
      </c>
      <c r="G149">
        <v>100</v>
      </c>
      <c r="H149">
        <v>2</v>
      </c>
    </row>
    <row r="151" spans="1:8">
      <c r="A151">
        <v>3</v>
      </c>
      <c r="B151">
        <v>640</v>
      </c>
      <c r="C151" t="str">
        <f>"41A0000118"</f>
        <v>41A0000118</v>
      </c>
      <c r="D151">
        <v>1</v>
      </c>
      <c r="E151" t="s">
        <v>149</v>
      </c>
      <c r="F151" t="s">
        <v>150</v>
      </c>
      <c r="G151">
        <v>100</v>
      </c>
      <c r="H151">
        <v>1</v>
      </c>
    </row>
    <row r="152" spans="1:8">
      <c r="A152">
        <v>3</v>
      </c>
      <c r="B152">
        <v>650</v>
      </c>
      <c r="C152" t="str">
        <f>"41B0000042"</f>
        <v>41B0000042</v>
      </c>
      <c r="D152">
        <v>1</v>
      </c>
      <c r="E152" t="s">
        <v>151</v>
      </c>
      <c r="F152" t="s">
        <v>152</v>
      </c>
      <c r="G152">
        <v>100</v>
      </c>
      <c r="H152">
        <v>2</v>
      </c>
    </row>
    <row r="153" spans="1:8">
      <c r="A153">
        <v>3</v>
      </c>
      <c r="B153">
        <v>660</v>
      </c>
      <c r="C153" t="str">
        <f>"41B0000085"</f>
        <v>41B0000085</v>
      </c>
      <c r="D153">
        <v>1</v>
      </c>
      <c r="E153" t="s">
        <v>153</v>
      </c>
      <c r="F153" t="s">
        <v>154</v>
      </c>
      <c r="G153">
        <v>100</v>
      </c>
      <c r="H153">
        <v>1</v>
      </c>
    </row>
    <row r="157" spans="1:8">
      <c r="A157">
        <v>3</v>
      </c>
      <c r="B157">
        <v>670</v>
      </c>
      <c r="C157" t="str">
        <f>"41B0000090"</f>
        <v>41B0000090</v>
      </c>
      <c r="D157">
        <v>0</v>
      </c>
      <c r="E157" t="s">
        <v>155</v>
      </c>
      <c r="F157" t="s">
        <v>156</v>
      </c>
      <c r="G157">
        <v>100</v>
      </c>
      <c r="H157">
        <v>6</v>
      </c>
    </row>
    <row r="158" spans="1:8">
      <c r="A158">
        <v>3</v>
      </c>
      <c r="B158">
        <v>680</v>
      </c>
      <c r="C158" t="str">
        <f>"42A0000061"</f>
        <v>42A0000061</v>
      </c>
      <c r="D158">
        <v>0</v>
      </c>
      <c r="E158" t="s">
        <v>157</v>
      </c>
      <c r="F158" t="s">
        <v>158</v>
      </c>
      <c r="G158">
        <v>100</v>
      </c>
      <c r="H158">
        <v>1</v>
      </c>
    </row>
    <row r="160" spans="1:8">
      <c r="A160">
        <v>3</v>
      </c>
      <c r="B160">
        <v>690</v>
      </c>
      <c r="C160" t="str">
        <f>"4300003-004"</f>
        <v>4300003-004</v>
      </c>
      <c r="D160">
        <v>0</v>
      </c>
      <c r="E160" t="s">
        <v>159</v>
      </c>
      <c r="F160" t="s">
        <v>160</v>
      </c>
      <c r="G160">
        <v>100</v>
      </c>
      <c r="H160">
        <v>4</v>
      </c>
    </row>
    <row r="161" spans="1:8">
      <c r="A161">
        <v>3</v>
      </c>
      <c r="B161">
        <v>700</v>
      </c>
      <c r="C161" t="str">
        <f>"43A0000041"</f>
        <v>43A0000041</v>
      </c>
      <c r="D161">
        <v>1</v>
      </c>
      <c r="E161" t="s">
        <v>161</v>
      </c>
      <c r="F161" t="s">
        <v>162</v>
      </c>
      <c r="G161">
        <v>100</v>
      </c>
      <c r="H161">
        <v>4</v>
      </c>
    </row>
    <row r="165" spans="1:8">
      <c r="A165">
        <v>3</v>
      </c>
      <c r="B165">
        <v>710</v>
      </c>
      <c r="C165" t="str">
        <f>"43B0000052"</f>
        <v>43B0000052</v>
      </c>
      <c r="D165">
        <v>1</v>
      </c>
      <c r="E165" t="s">
        <v>163</v>
      </c>
      <c r="F165" t="s">
        <v>164</v>
      </c>
      <c r="G165">
        <v>100</v>
      </c>
      <c r="H165">
        <v>2</v>
      </c>
    </row>
    <row r="168" spans="1:8">
      <c r="A168">
        <v>3</v>
      </c>
      <c r="B168">
        <v>720</v>
      </c>
      <c r="C168" t="str">
        <f>"45A0000014"</f>
        <v>45A0000014</v>
      </c>
      <c r="D168">
        <v>1</v>
      </c>
      <c r="E168" t="s">
        <v>167</v>
      </c>
      <c r="F168" t="s">
        <v>168</v>
      </c>
      <c r="G168">
        <v>100</v>
      </c>
      <c r="H168">
        <v>2</v>
      </c>
    </row>
    <row r="169" spans="1:8">
      <c r="A169">
        <v>3</v>
      </c>
      <c r="B169">
        <v>730</v>
      </c>
      <c r="C169" t="str">
        <f>"45A0000015"</f>
        <v>45A0000015</v>
      </c>
      <c r="D169">
        <v>1</v>
      </c>
      <c r="E169" t="s">
        <v>169</v>
      </c>
      <c r="F169" t="s">
        <v>170</v>
      </c>
      <c r="G169">
        <v>100</v>
      </c>
      <c r="H169">
        <v>2</v>
      </c>
    </row>
    <row r="170" spans="1:8">
      <c r="A170">
        <v>3</v>
      </c>
      <c r="B170">
        <v>740</v>
      </c>
      <c r="C170" t="str">
        <f>"45B0000018"</f>
        <v>45B0000018</v>
      </c>
      <c r="D170">
        <v>1</v>
      </c>
      <c r="E170" t="s">
        <v>171</v>
      </c>
      <c r="F170" t="s">
        <v>172</v>
      </c>
      <c r="G170">
        <v>100</v>
      </c>
      <c r="H170">
        <v>4</v>
      </c>
    </row>
    <row r="171" spans="1:8">
      <c r="A171">
        <v>3</v>
      </c>
      <c r="B171">
        <v>750</v>
      </c>
      <c r="C171" t="str">
        <f>"5000000-010"</f>
        <v>5000000-010</v>
      </c>
      <c r="D171">
        <v>0</v>
      </c>
      <c r="E171" t="s">
        <v>173</v>
      </c>
      <c r="F171" t="s">
        <v>174</v>
      </c>
      <c r="G171">
        <v>100</v>
      </c>
      <c r="H171">
        <v>8</v>
      </c>
    </row>
    <row r="184" spans="1:8">
      <c r="A184">
        <v>3</v>
      </c>
      <c r="B184">
        <v>755</v>
      </c>
      <c r="C184" t="str">
        <f>"5000000-015"</f>
        <v>5000000-015</v>
      </c>
      <c r="D184">
        <v>1</v>
      </c>
      <c r="E184" t="s">
        <v>423</v>
      </c>
      <c r="F184" t="s">
        <v>424</v>
      </c>
      <c r="G184">
        <v>100</v>
      </c>
      <c r="H184">
        <v>1</v>
      </c>
    </row>
    <row r="190" spans="1:8">
      <c r="A190">
        <v>3</v>
      </c>
      <c r="B190">
        <v>760</v>
      </c>
      <c r="C190" t="str">
        <f>"5000000-033"</f>
        <v>5000000-033</v>
      </c>
      <c r="D190">
        <v>1</v>
      </c>
      <c r="E190" t="s">
        <v>175</v>
      </c>
      <c r="F190" t="s">
        <v>176</v>
      </c>
      <c r="G190">
        <v>100</v>
      </c>
      <c r="H190">
        <v>28</v>
      </c>
    </row>
    <row r="196" spans="1:8">
      <c r="A196">
        <v>3</v>
      </c>
      <c r="B196">
        <v>770</v>
      </c>
      <c r="C196" t="str">
        <f>"5000000-039"</f>
        <v>5000000-039</v>
      </c>
      <c r="D196">
        <v>0</v>
      </c>
      <c r="E196" t="s">
        <v>177</v>
      </c>
      <c r="F196" t="s">
        <v>178</v>
      </c>
      <c r="G196">
        <v>100</v>
      </c>
      <c r="H196">
        <v>2</v>
      </c>
    </row>
    <row r="202" spans="1:8">
      <c r="A202">
        <v>3</v>
      </c>
      <c r="B202">
        <v>780</v>
      </c>
      <c r="C202" t="str">
        <f>"5000000-049"</f>
        <v>5000000-049</v>
      </c>
      <c r="D202">
        <v>0</v>
      </c>
      <c r="E202" t="s">
        <v>179</v>
      </c>
      <c r="F202" t="s">
        <v>180</v>
      </c>
      <c r="G202">
        <v>100</v>
      </c>
      <c r="H202">
        <v>32</v>
      </c>
    </row>
    <row r="208" spans="1:8">
      <c r="A208">
        <v>3</v>
      </c>
      <c r="B208">
        <v>790</v>
      </c>
      <c r="C208" t="str">
        <f>"5000000-080"</f>
        <v>5000000-080</v>
      </c>
      <c r="D208">
        <v>0</v>
      </c>
      <c r="E208" t="s">
        <v>181</v>
      </c>
      <c r="F208" t="s">
        <v>182</v>
      </c>
      <c r="G208">
        <v>100</v>
      </c>
      <c r="H208">
        <v>5</v>
      </c>
    </row>
    <row r="214" spans="1:8">
      <c r="A214">
        <v>3</v>
      </c>
      <c r="B214">
        <v>800</v>
      </c>
      <c r="C214" t="str">
        <f>"5000000-084"</f>
        <v>5000000-084</v>
      </c>
      <c r="D214">
        <v>1</v>
      </c>
      <c r="E214" t="s">
        <v>183</v>
      </c>
      <c r="F214" t="s">
        <v>184</v>
      </c>
      <c r="G214">
        <v>100</v>
      </c>
      <c r="H214">
        <v>8</v>
      </c>
    </row>
    <row r="220" spans="1:8">
      <c r="A220">
        <v>3</v>
      </c>
      <c r="B220">
        <v>810</v>
      </c>
      <c r="C220" t="str">
        <f>"5000000-101"</f>
        <v>5000000-101</v>
      </c>
      <c r="D220">
        <v>0</v>
      </c>
      <c r="E220" t="s">
        <v>185</v>
      </c>
      <c r="F220" t="s">
        <v>186</v>
      </c>
      <c r="G220">
        <v>100</v>
      </c>
      <c r="H220">
        <v>17</v>
      </c>
    </row>
    <row r="232" spans="1:8">
      <c r="A232">
        <v>3</v>
      </c>
      <c r="B232">
        <v>820</v>
      </c>
      <c r="C232" t="str">
        <f>"5000000-102"</f>
        <v>5000000-102</v>
      </c>
      <c r="D232">
        <v>1</v>
      </c>
      <c r="E232" s="5" t="s">
        <v>425</v>
      </c>
      <c r="F232" t="s">
        <v>188</v>
      </c>
      <c r="G232">
        <v>100</v>
      </c>
      <c r="H232">
        <v>102</v>
      </c>
    </row>
    <row r="239" spans="1:8">
      <c r="A239">
        <v>3</v>
      </c>
      <c r="B239">
        <v>830</v>
      </c>
      <c r="C239" t="str">
        <f>"5000000-103"</f>
        <v>5000000-103</v>
      </c>
      <c r="D239">
        <v>1</v>
      </c>
      <c r="E239" t="s">
        <v>189</v>
      </c>
      <c r="F239" t="s">
        <v>190</v>
      </c>
      <c r="G239">
        <v>100</v>
      </c>
      <c r="H239">
        <v>24</v>
      </c>
    </row>
    <row r="251" spans="1:8">
      <c r="A251">
        <v>3</v>
      </c>
      <c r="B251">
        <v>840</v>
      </c>
      <c r="C251" t="str">
        <f>"5000000-104"</f>
        <v>5000000-104</v>
      </c>
      <c r="D251">
        <v>0</v>
      </c>
      <c r="E251" t="s">
        <v>191</v>
      </c>
      <c r="F251" t="s">
        <v>192</v>
      </c>
      <c r="G251">
        <v>100</v>
      </c>
      <c r="H251">
        <v>19</v>
      </c>
    </row>
    <row r="257" spans="1:8">
      <c r="A257">
        <v>3</v>
      </c>
      <c r="B257">
        <v>850</v>
      </c>
      <c r="C257" t="str">
        <f>"5000000-105"</f>
        <v>5000000-105</v>
      </c>
      <c r="D257">
        <v>0</v>
      </c>
      <c r="E257" t="s">
        <v>193</v>
      </c>
      <c r="F257" t="s">
        <v>194</v>
      </c>
      <c r="G257">
        <v>100</v>
      </c>
      <c r="H257">
        <v>2</v>
      </c>
    </row>
    <row r="263" spans="1:8">
      <c r="A263">
        <v>3</v>
      </c>
      <c r="B263">
        <v>860</v>
      </c>
      <c r="C263" t="str">
        <f>"5000000-109"</f>
        <v>5000000-109</v>
      </c>
      <c r="D263">
        <v>0</v>
      </c>
      <c r="E263" t="s">
        <v>195</v>
      </c>
      <c r="F263" t="s">
        <v>196</v>
      </c>
      <c r="G263">
        <v>100</v>
      </c>
      <c r="H263">
        <v>2</v>
      </c>
    </row>
    <row r="269" spans="1:8">
      <c r="A269">
        <v>3</v>
      </c>
      <c r="B269">
        <v>870</v>
      </c>
      <c r="C269" t="str">
        <f>"5000000-122"</f>
        <v>5000000-122</v>
      </c>
      <c r="D269">
        <v>0</v>
      </c>
      <c r="E269" t="s">
        <v>197</v>
      </c>
      <c r="F269" t="s">
        <v>198</v>
      </c>
      <c r="G269">
        <v>100</v>
      </c>
      <c r="H269">
        <v>2</v>
      </c>
    </row>
    <row r="275" spans="1:8">
      <c r="A275">
        <v>3</v>
      </c>
      <c r="B275">
        <v>880</v>
      </c>
      <c r="C275" t="str">
        <f>"5000000-151"</f>
        <v>5000000-151</v>
      </c>
      <c r="D275">
        <v>0</v>
      </c>
      <c r="E275" t="s">
        <v>199</v>
      </c>
      <c r="F275" t="s">
        <v>200</v>
      </c>
      <c r="G275">
        <v>100</v>
      </c>
      <c r="H275">
        <v>2</v>
      </c>
    </row>
    <row r="281" spans="1:8">
      <c r="A281">
        <v>3</v>
      </c>
      <c r="B281">
        <v>890</v>
      </c>
      <c r="C281" t="str">
        <f>"5000000-152"</f>
        <v>5000000-152</v>
      </c>
      <c r="D281">
        <v>0</v>
      </c>
      <c r="E281" t="s">
        <v>201</v>
      </c>
      <c r="F281" t="s">
        <v>202</v>
      </c>
      <c r="G281">
        <v>100</v>
      </c>
      <c r="H281">
        <v>4</v>
      </c>
    </row>
    <row r="287" spans="1:8">
      <c r="A287">
        <v>3</v>
      </c>
      <c r="B287">
        <v>900</v>
      </c>
      <c r="C287" t="str">
        <f>"5000000-153"</f>
        <v>5000000-153</v>
      </c>
      <c r="D287">
        <v>0</v>
      </c>
      <c r="E287" t="s">
        <v>203</v>
      </c>
      <c r="F287" t="s">
        <v>204</v>
      </c>
      <c r="G287">
        <v>100</v>
      </c>
      <c r="H287">
        <v>4</v>
      </c>
    </row>
    <row r="299" spans="1:8">
      <c r="A299">
        <v>3</v>
      </c>
      <c r="B299">
        <v>910</v>
      </c>
      <c r="C299" t="str">
        <f>"5000000-173"</f>
        <v>5000000-173</v>
      </c>
      <c r="D299">
        <v>1</v>
      </c>
      <c r="E299" t="s">
        <v>205</v>
      </c>
      <c r="F299" t="s">
        <v>206</v>
      </c>
      <c r="G299">
        <v>100</v>
      </c>
      <c r="H299">
        <v>2</v>
      </c>
    </row>
    <row r="305" spans="1:8">
      <c r="A305">
        <v>3</v>
      </c>
      <c r="B305">
        <v>920</v>
      </c>
      <c r="C305" t="str">
        <f>"5000000-202"</f>
        <v>5000000-202</v>
      </c>
      <c r="D305">
        <v>0</v>
      </c>
      <c r="E305" t="s">
        <v>207</v>
      </c>
      <c r="F305" t="s">
        <v>208</v>
      </c>
      <c r="G305">
        <v>100</v>
      </c>
      <c r="H305">
        <v>2</v>
      </c>
    </row>
    <row r="311" spans="1:8">
      <c r="A311">
        <v>3</v>
      </c>
      <c r="B311">
        <v>930</v>
      </c>
      <c r="C311" t="str">
        <f>"5000000-222"</f>
        <v>5000000-222</v>
      </c>
      <c r="D311">
        <v>1</v>
      </c>
      <c r="E311" t="s">
        <v>209</v>
      </c>
      <c r="F311" t="s">
        <v>210</v>
      </c>
      <c r="G311">
        <v>100</v>
      </c>
      <c r="H311">
        <v>4</v>
      </c>
    </row>
    <row r="317" spans="1:8">
      <c r="A317">
        <v>3</v>
      </c>
      <c r="B317">
        <v>940</v>
      </c>
      <c r="C317" t="str">
        <f>"5000000-248"</f>
        <v>5000000-248</v>
      </c>
      <c r="D317">
        <v>1</v>
      </c>
      <c r="E317" t="s">
        <v>211</v>
      </c>
      <c r="F317" t="s">
        <v>212</v>
      </c>
      <c r="G317">
        <v>100</v>
      </c>
      <c r="H317">
        <v>2</v>
      </c>
    </row>
    <row r="323" spans="1:8">
      <c r="A323">
        <v>3</v>
      </c>
      <c r="B323">
        <v>950</v>
      </c>
      <c r="C323" t="str">
        <f>"5000000-301"</f>
        <v>5000000-301</v>
      </c>
      <c r="D323">
        <v>0</v>
      </c>
      <c r="E323" t="s">
        <v>213</v>
      </c>
      <c r="F323" t="s">
        <v>214</v>
      </c>
      <c r="G323">
        <v>100</v>
      </c>
      <c r="H323">
        <v>18</v>
      </c>
    </row>
    <row r="329" spans="1:8">
      <c r="A329">
        <v>3</v>
      </c>
      <c r="B329">
        <v>960</v>
      </c>
      <c r="C329" t="str">
        <f>"5000000-308"</f>
        <v>5000000-308</v>
      </c>
      <c r="D329">
        <v>0</v>
      </c>
      <c r="E329" t="s">
        <v>215</v>
      </c>
      <c r="F329" t="s">
        <v>216</v>
      </c>
      <c r="G329">
        <v>100</v>
      </c>
      <c r="H329">
        <v>4</v>
      </c>
    </row>
    <row r="335" spans="1:8">
      <c r="A335">
        <v>3</v>
      </c>
      <c r="B335">
        <v>970</v>
      </c>
      <c r="C335" t="str">
        <f>"5000000-392"</f>
        <v>5000000-392</v>
      </c>
      <c r="D335">
        <v>0</v>
      </c>
      <c r="E335" t="s">
        <v>217</v>
      </c>
      <c r="F335" t="s">
        <v>218</v>
      </c>
      <c r="G335">
        <v>100</v>
      </c>
      <c r="H335">
        <v>8</v>
      </c>
    </row>
    <row r="341" spans="1:8">
      <c r="A341">
        <v>3</v>
      </c>
      <c r="B341">
        <v>980</v>
      </c>
      <c r="C341" t="str">
        <f>"5000000-472"</f>
        <v>5000000-472</v>
      </c>
      <c r="D341">
        <v>1</v>
      </c>
      <c r="E341" s="5" t="s">
        <v>219</v>
      </c>
      <c r="F341" t="s">
        <v>220</v>
      </c>
      <c r="G341">
        <v>100</v>
      </c>
      <c r="H341">
        <v>74</v>
      </c>
    </row>
    <row r="347" spans="1:8">
      <c r="A347">
        <v>3</v>
      </c>
      <c r="B347">
        <v>990</v>
      </c>
      <c r="C347" t="str">
        <f>"5000000-511"</f>
        <v>5000000-511</v>
      </c>
      <c r="D347">
        <v>0</v>
      </c>
      <c r="E347" t="s">
        <v>221</v>
      </c>
      <c r="F347" t="s">
        <v>222</v>
      </c>
      <c r="G347">
        <v>100</v>
      </c>
      <c r="H347">
        <v>2</v>
      </c>
    </row>
    <row r="353" spans="1:8">
      <c r="A353">
        <v>3</v>
      </c>
      <c r="B353">
        <v>1000</v>
      </c>
      <c r="C353" t="str">
        <f>"5000000-680"</f>
        <v>5000000-680</v>
      </c>
      <c r="D353">
        <v>1</v>
      </c>
      <c r="E353" t="s">
        <v>223</v>
      </c>
      <c r="F353" t="s">
        <v>224</v>
      </c>
      <c r="G353">
        <v>100</v>
      </c>
      <c r="H353">
        <v>2</v>
      </c>
    </row>
    <row r="359" spans="1:8">
      <c r="A359">
        <v>3</v>
      </c>
      <c r="B359">
        <v>1010</v>
      </c>
      <c r="C359" t="str">
        <f>"5000000-682"</f>
        <v>5000000-682</v>
      </c>
      <c r="D359">
        <v>0</v>
      </c>
      <c r="E359" t="s">
        <v>225</v>
      </c>
      <c r="F359" t="s">
        <v>226</v>
      </c>
      <c r="G359">
        <v>100</v>
      </c>
      <c r="H359">
        <v>8</v>
      </c>
    </row>
    <row r="365" spans="1:8">
      <c r="A365">
        <v>3</v>
      </c>
      <c r="B365">
        <v>1020</v>
      </c>
      <c r="C365" t="str">
        <f>"5000000-862"</f>
        <v>5000000-862</v>
      </c>
      <c r="D365">
        <v>0</v>
      </c>
      <c r="E365" t="s">
        <v>227</v>
      </c>
      <c r="F365" t="s">
        <v>228</v>
      </c>
      <c r="G365">
        <v>100</v>
      </c>
      <c r="H365">
        <v>2</v>
      </c>
    </row>
    <row r="371" spans="1:8">
      <c r="A371">
        <v>3</v>
      </c>
      <c r="B371">
        <v>1030</v>
      </c>
      <c r="C371" t="str">
        <f>"5000007-010"</f>
        <v>5000007-010</v>
      </c>
      <c r="D371">
        <v>1</v>
      </c>
      <c r="E371" t="s">
        <v>229</v>
      </c>
      <c r="F371" t="s">
        <v>230</v>
      </c>
      <c r="G371">
        <v>100</v>
      </c>
      <c r="H371">
        <v>2</v>
      </c>
    </row>
    <row r="377" spans="1:8">
      <c r="A377">
        <v>3</v>
      </c>
      <c r="B377">
        <v>1040</v>
      </c>
      <c r="C377" t="str">
        <f>"50A0000024"</f>
        <v>50A0000024</v>
      </c>
      <c r="D377">
        <v>1</v>
      </c>
      <c r="E377" t="s">
        <v>231</v>
      </c>
      <c r="F377" t="s">
        <v>232</v>
      </c>
      <c r="G377">
        <v>100</v>
      </c>
      <c r="H377">
        <v>2</v>
      </c>
    </row>
    <row r="383" spans="1:8">
      <c r="A383">
        <v>3</v>
      </c>
      <c r="B383">
        <v>1050</v>
      </c>
      <c r="C383" t="str">
        <f>"50A0000030"</f>
        <v>50A0000030</v>
      </c>
      <c r="D383">
        <v>1</v>
      </c>
      <c r="E383" t="s">
        <v>253</v>
      </c>
      <c r="F383" t="s">
        <v>426</v>
      </c>
      <c r="G383">
        <v>100</v>
      </c>
      <c r="H383">
        <v>2</v>
      </c>
    </row>
    <row r="390" spans="1:8">
      <c r="A390">
        <v>3</v>
      </c>
      <c r="B390">
        <v>1060</v>
      </c>
      <c r="C390" t="str">
        <f>"50A0000031"</f>
        <v>50A0000031</v>
      </c>
      <c r="D390">
        <v>1</v>
      </c>
      <c r="E390" t="s">
        <v>427</v>
      </c>
      <c r="F390" t="s">
        <v>234</v>
      </c>
      <c r="G390">
        <v>100</v>
      </c>
      <c r="H390">
        <v>2</v>
      </c>
    </row>
    <row r="396" spans="1:8">
      <c r="A396">
        <v>3</v>
      </c>
      <c r="B396">
        <v>1070</v>
      </c>
      <c r="C396" t="str">
        <f>"50A0000045"</f>
        <v>50A0000045</v>
      </c>
      <c r="D396">
        <v>1</v>
      </c>
      <c r="E396" t="s">
        <v>235</v>
      </c>
      <c r="F396" t="s">
        <v>236</v>
      </c>
      <c r="G396">
        <v>100</v>
      </c>
      <c r="H396">
        <v>4</v>
      </c>
    </row>
    <row r="402" spans="1:8">
      <c r="A402">
        <v>3</v>
      </c>
      <c r="B402">
        <v>1080</v>
      </c>
      <c r="C402" t="str">
        <f>"50A0000091"</f>
        <v>50A0000091</v>
      </c>
      <c r="D402">
        <v>1</v>
      </c>
      <c r="E402" t="s">
        <v>237</v>
      </c>
      <c r="F402" t="s">
        <v>238</v>
      </c>
      <c r="G402">
        <v>100</v>
      </c>
      <c r="H402">
        <v>2</v>
      </c>
    </row>
    <row r="410" spans="1:8">
      <c r="A410">
        <v>3</v>
      </c>
      <c r="B410">
        <v>1090</v>
      </c>
      <c r="C410" t="str">
        <f>"50A0000102"</f>
        <v>50A0000102</v>
      </c>
      <c r="D410">
        <v>1</v>
      </c>
      <c r="E410" t="s">
        <v>239</v>
      </c>
      <c r="F410" t="s">
        <v>240</v>
      </c>
      <c r="G410">
        <v>100</v>
      </c>
      <c r="H410">
        <v>12</v>
      </c>
    </row>
    <row r="417" spans="1:8">
      <c r="A417">
        <v>3</v>
      </c>
      <c r="B417">
        <v>1100</v>
      </c>
      <c r="C417" t="str">
        <f>"50A0000118"</f>
        <v>50A0000118</v>
      </c>
      <c r="D417">
        <v>1</v>
      </c>
      <c r="E417" t="s">
        <v>243</v>
      </c>
      <c r="F417" t="s">
        <v>244</v>
      </c>
      <c r="G417">
        <v>100</v>
      </c>
      <c r="H417">
        <v>13</v>
      </c>
    </row>
    <row r="423" spans="1:8">
      <c r="A423">
        <v>3</v>
      </c>
      <c r="B423">
        <v>1110</v>
      </c>
      <c r="C423" t="str">
        <f>"50A0000123"</f>
        <v>50A0000123</v>
      </c>
      <c r="D423">
        <v>1</v>
      </c>
      <c r="E423" t="s">
        <v>245</v>
      </c>
      <c r="F423" t="s">
        <v>246</v>
      </c>
      <c r="G423">
        <v>100</v>
      </c>
      <c r="H423">
        <v>4</v>
      </c>
    </row>
    <row r="429" spans="1:8">
      <c r="A429">
        <v>3</v>
      </c>
      <c r="B429">
        <v>1120</v>
      </c>
      <c r="C429" t="str">
        <f>"50A0000127"</f>
        <v>50A0000127</v>
      </c>
      <c r="D429">
        <v>1</v>
      </c>
      <c r="E429" t="s">
        <v>428</v>
      </c>
      <c r="F429" t="s">
        <v>248</v>
      </c>
      <c r="G429">
        <v>100</v>
      </c>
      <c r="H429">
        <v>10</v>
      </c>
    </row>
    <row r="436" spans="1:8">
      <c r="A436">
        <v>3</v>
      </c>
      <c r="B436">
        <v>1130</v>
      </c>
      <c r="C436" t="str">
        <f>"50A0000128"</f>
        <v>50A0000128</v>
      </c>
      <c r="D436">
        <v>1</v>
      </c>
      <c r="E436" t="s">
        <v>249</v>
      </c>
      <c r="F436" t="s">
        <v>250</v>
      </c>
      <c r="G436">
        <v>100</v>
      </c>
      <c r="H436">
        <v>2</v>
      </c>
    </row>
    <row r="443" spans="1:8">
      <c r="A443">
        <v>3</v>
      </c>
      <c r="B443">
        <v>1140</v>
      </c>
      <c r="C443" t="str">
        <f>"50A0000130"</f>
        <v>50A0000130</v>
      </c>
      <c r="D443">
        <v>1</v>
      </c>
      <c r="E443" t="s">
        <v>251</v>
      </c>
      <c r="F443" t="s">
        <v>252</v>
      </c>
      <c r="G443">
        <v>100</v>
      </c>
      <c r="H443">
        <v>20</v>
      </c>
    </row>
    <row r="450" spans="1:8">
      <c r="A450">
        <v>3</v>
      </c>
      <c r="B450">
        <v>1150</v>
      </c>
      <c r="C450" t="str">
        <f>"50A0000174"</f>
        <v>50A0000174</v>
      </c>
      <c r="D450">
        <v>1</v>
      </c>
      <c r="E450" t="s">
        <v>255</v>
      </c>
      <c r="F450" t="s">
        <v>256</v>
      </c>
      <c r="G450">
        <v>100</v>
      </c>
      <c r="H450">
        <v>2</v>
      </c>
    </row>
    <row r="458" spans="1:8">
      <c r="A458">
        <v>3</v>
      </c>
      <c r="B458">
        <v>1160</v>
      </c>
      <c r="C458" t="str">
        <f>"50A0000178"</f>
        <v>50A0000178</v>
      </c>
      <c r="D458">
        <v>1</v>
      </c>
      <c r="E458" t="s">
        <v>257</v>
      </c>
      <c r="F458" t="s">
        <v>258</v>
      </c>
      <c r="G458">
        <v>100</v>
      </c>
      <c r="H458">
        <v>2</v>
      </c>
    </row>
    <row r="466" spans="1:8">
      <c r="A466">
        <v>3</v>
      </c>
      <c r="B466">
        <v>1170</v>
      </c>
      <c r="C466" t="str">
        <f>"50A0000186"</f>
        <v>50A0000186</v>
      </c>
      <c r="D466">
        <v>1</v>
      </c>
      <c r="E466" t="s">
        <v>259</v>
      </c>
      <c r="F466" t="s">
        <v>260</v>
      </c>
      <c r="G466">
        <v>100</v>
      </c>
      <c r="H466">
        <v>11</v>
      </c>
    </row>
    <row r="474" spans="1:8">
      <c r="A474">
        <v>3</v>
      </c>
      <c r="B474">
        <v>1180</v>
      </c>
      <c r="C474" t="str">
        <f>"50A0000294"</f>
        <v>50A0000294</v>
      </c>
      <c r="D474">
        <v>1</v>
      </c>
      <c r="E474" t="s">
        <v>429</v>
      </c>
      <c r="F474" t="s">
        <v>430</v>
      </c>
      <c r="G474">
        <v>100</v>
      </c>
      <c r="H474">
        <v>2</v>
      </c>
    </row>
    <row r="481" spans="1:8">
      <c r="A481">
        <v>3</v>
      </c>
      <c r="B481">
        <v>1190</v>
      </c>
      <c r="C481" t="str">
        <f>"50B0000030"</f>
        <v>50B0000030</v>
      </c>
      <c r="D481">
        <v>1</v>
      </c>
      <c r="E481" t="s">
        <v>431</v>
      </c>
      <c r="F481" t="s">
        <v>262</v>
      </c>
      <c r="G481">
        <v>100</v>
      </c>
      <c r="H481">
        <v>3</v>
      </c>
    </row>
    <row r="487" spans="1:8">
      <c r="A487">
        <v>3</v>
      </c>
      <c r="B487">
        <v>1200</v>
      </c>
      <c r="C487" t="str">
        <f>"50B0000042"</f>
        <v>50B0000042</v>
      </c>
      <c r="D487">
        <v>1</v>
      </c>
      <c r="E487" t="s">
        <v>263</v>
      </c>
      <c r="F487" t="s">
        <v>264</v>
      </c>
      <c r="G487">
        <v>100</v>
      </c>
      <c r="H487">
        <v>8</v>
      </c>
    </row>
    <row r="493" spans="1:8">
      <c r="A493">
        <v>3</v>
      </c>
      <c r="B493">
        <v>1210</v>
      </c>
      <c r="C493" t="str">
        <f>"50B0000092"</f>
        <v>50B0000092</v>
      </c>
      <c r="D493">
        <v>1</v>
      </c>
      <c r="E493" t="s">
        <v>265</v>
      </c>
      <c r="F493" t="s">
        <v>266</v>
      </c>
      <c r="G493">
        <v>100</v>
      </c>
      <c r="H493">
        <v>2</v>
      </c>
    </row>
    <row r="499" spans="1:8">
      <c r="A499">
        <v>3</v>
      </c>
      <c r="B499">
        <v>1220</v>
      </c>
      <c r="C499" t="str">
        <f>"50B0000135"</f>
        <v>50B0000135</v>
      </c>
      <c r="D499">
        <v>1</v>
      </c>
      <c r="E499" t="s">
        <v>269</v>
      </c>
      <c r="F499" t="s">
        <v>270</v>
      </c>
      <c r="G499">
        <v>100</v>
      </c>
      <c r="H499">
        <v>4</v>
      </c>
    </row>
    <row r="505" spans="1:8">
      <c r="A505">
        <v>3</v>
      </c>
      <c r="B505">
        <v>1230</v>
      </c>
      <c r="C505" t="str">
        <f>"50B0000148"</f>
        <v>50B0000148</v>
      </c>
      <c r="D505">
        <v>1</v>
      </c>
      <c r="E505" t="s">
        <v>271</v>
      </c>
      <c r="F505" t="s">
        <v>272</v>
      </c>
      <c r="G505">
        <v>100</v>
      </c>
      <c r="H505">
        <v>16</v>
      </c>
    </row>
    <row r="511" spans="1:8">
      <c r="A511">
        <v>3</v>
      </c>
      <c r="B511">
        <v>1240</v>
      </c>
      <c r="C511" t="str">
        <f>"50G0000005"</f>
        <v>50G0000005</v>
      </c>
      <c r="D511">
        <v>1</v>
      </c>
      <c r="E511" t="s">
        <v>273</v>
      </c>
      <c r="F511" t="s">
        <v>432</v>
      </c>
      <c r="G511">
        <v>100</v>
      </c>
      <c r="H511">
        <v>2</v>
      </c>
    </row>
    <row r="513" spans="1:8">
      <c r="A513">
        <v>3</v>
      </c>
      <c r="B513">
        <v>1250</v>
      </c>
      <c r="C513" t="str">
        <f>"5100000-000"</f>
        <v>5100000-000</v>
      </c>
      <c r="D513">
        <v>2</v>
      </c>
      <c r="E513" s="5" t="s">
        <v>433</v>
      </c>
      <c r="F513" t="s">
        <v>434</v>
      </c>
      <c r="G513">
        <v>100</v>
      </c>
      <c r="H513">
        <v>116</v>
      </c>
    </row>
    <row r="518" spans="1:8">
      <c r="A518">
        <v>3</v>
      </c>
      <c r="B518">
        <v>1260</v>
      </c>
      <c r="C518" t="str">
        <f>"5100000-051"</f>
        <v>5100000-051</v>
      </c>
      <c r="D518">
        <v>1</v>
      </c>
      <c r="E518" t="s">
        <v>435</v>
      </c>
      <c r="F518" t="s">
        <v>278</v>
      </c>
      <c r="G518">
        <v>100</v>
      </c>
      <c r="H518">
        <v>2</v>
      </c>
    </row>
    <row r="524" spans="1:8">
      <c r="A524">
        <v>3</v>
      </c>
      <c r="B524">
        <v>1270</v>
      </c>
      <c r="C524" t="str">
        <f>"5100000-068"</f>
        <v>5100000-068</v>
      </c>
      <c r="D524">
        <v>0</v>
      </c>
      <c r="E524" t="s">
        <v>279</v>
      </c>
      <c r="F524" t="s">
        <v>280</v>
      </c>
      <c r="G524">
        <v>100</v>
      </c>
      <c r="H524">
        <v>4</v>
      </c>
    </row>
    <row r="530" spans="1:8">
      <c r="A530">
        <v>3</v>
      </c>
      <c r="B530">
        <v>1280</v>
      </c>
      <c r="C530" t="str">
        <f>"5100000-271"</f>
        <v>5100000-271</v>
      </c>
      <c r="D530">
        <v>0</v>
      </c>
      <c r="E530" t="s">
        <v>281</v>
      </c>
      <c r="F530" t="s">
        <v>282</v>
      </c>
      <c r="G530">
        <v>100</v>
      </c>
      <c r="H530">
        <v>2</v>
      </c>
    </row>
    <row r="536" spans="1:8">
      <c r="A536">
        <v>3</v>
      </c>
      <c r="B536">
        <v>1290</v>
      </c>
      <c r="C536" t="str">
        <f>"5100000-331"</f>
        <v>5100000-331</v>
      </c>
      <c r="D536">
        <v>0</v>
      </c>
      <c r="E536" t="s">
        <v>283</v>
      </c>
      <c r="F536" t="s">
        <v>284</v>
      </c>
      <c r="G536">
        <v>100</v>
      </c>
      <c r="H536">
        <v>12</v>
      </c>
    </row>
    <row r="542" spans="1:8">
      <c r="A542">
        <v>3</v>
      </c>
      <c r="B542">
        <v>1300</v>
      </c>
      <c r="C542" t="str">
        <f>"5100000-334"</f>
        <v>5100000-334</v>
      </c>
      <c r="D542">
        <v>1</v>
      </c>
      <c r="E542" t="s">
        <v>285</v>
      </c>
      <c r="F542" t="s">
        <v>286</v>
      </c>
      <c r="G542">
        <v>100</v>
      </c>
      <c r="H542">
        <v>1</v>
      </c>
    </row>
    <row r="548" spans="1:8">
      <c r="A548">
        <v>3</v>
      </c>
      <c r="B548">
        <v>1310</v>
      </c>
      <c r="C548" t="str">
        <f>"5100000-471"</f>
        <v>5100000-471</v>
      </c>
      <c r="D548">
        <v>0</v>
      </c>
      <c r="E548" t="s">
        <v>287</v>
      </c>
      <c r="F548" t="s">
        <v>288</v>
      </c>
      <c r="G548">
        <v>100</v>
      </c>
      <c r="H548">
        <v>30</v>
      </c>
    </row>
    <row r="554" spans="1:8">
      <c r="A554">
        <v>3</v>
      </c>
      <c r="B554">
        <v>1320</v>
      </c>
      <c r="C554" t="str">
        <f>"5100000-473"</f>
        <v>5100000-473</v>
      </c>
      <c r="D554">
        <v>0</v>
      </c>
      <c r="E554" t="s">
        <v>289</v>
      </c>
      <c r="F554" t="s">
        <v>290</v>
      </c>
      <c r="G554">
        <v>100</v>
      </c>
      <c r="H554">
        <v>1</v>
      </c>
    </row>
    <row r="560" spans="1:8">
      <c r="A560">
        <v>3</v>
      </c>
      <c r="B560">
        <v>1330</v>
      </c>
      <c r="C560" t="str">
        <f>"5100001-000"</f>
        <v>5100001-000</v>
      </c>
      <c r="D560">
        <v>0</v>
      </c>
      <c r="E560" t="s">
        <v>291</v>
      </c>
      <c r="F560" t="s">
        <v>292</v>
      </c>
      <c r="G560">
        <v>100</v>
      </c>
      <c r="H560">
        <v>5</v>
      </c>
    </row>
    <row r="565" spans="1:8">
      <c r="A565">
        <v>3</v>
      </c>
      <c r="B565">
        <v>1340</v>
      </c>
      <c r="C565" t="str">
        <f>"5100001-101"</f>
        <v>5100001-101</v>
      </c>
      <c r="D565">
        <v>1</v>
      </c>
      <c r="E565" t="s">
        <v>293</v>
      </c>
      <c r="F565" t="s">
        <v>294</v>
      </c>
      <c r="G565">
        <v>100</v>
      </c>
      <c r="H565">
        <v>2</v>
      </c>
    </row>
    <row r="571" spans="1:8">
      <c r="A571">
        <v>3</v>
      </c>
      <c r="B571">
        <v>1350</v>
      </c>
      <c r="C571" t="str">
        <f>"5100002-000"</f>
        <v>5100002-000</v>
      </c>
      <c r="D571">
        <v>0</v>
      </c>
      <c r="E571" t="s">
        <v>295</v>
      </c>
      <c r="F571" t="s">
        <v>296</v>
      </c>
      <c r="G571">
        <v>100</v>
      </c>
      <c r="H571">
        <v>2</v>
      </c>
    </row>
    <row r="576" spans="1:8">
      <c r="A576">
        <v>3</v>
      </c>
      <c r="B576">
        <v>1360</v>
      </c>
      <c r="C576" t="str">
        <f>"51A0000001"</f>
        <v>51A0000001</v>
      </c>
      <c r="D576">
        <v>1</v>
      </c>
      <c r="E576" t="s">
        <v>436</v>
      </c>
      <c r="F576" t="s">
        <v>298</v>
      </c>
      <c r="G576">
        <v>100</v>
      </c>
      <c r="H576">
        <v>15</v>
      </c>
    </row>
    <row r="581" spans="1:8">
      <c r="A581">
        <v>3</v>
      </c>
      <c r="B581">
        <v>1370</v>
      </c>
      <c r="C581" t="str">
        <f>"51A0000002"</f>
        <v>51A0000002</v>
      </c>
      <c r="D581">
        <v>1</v>
      </c>
      <c r="E581" t="s">
        <v>299</v>
      </c>
      <c r="F581" t="s">
        <v>437</v>
      </c>
      <c r="G581">
        <v>100</v>
      </c>
      <c r="H581">
        <v>4</v>
      </c>
    </row>
    <row r="587" spans="1:8">
      <c r="A587">
        <v>3</v>
      </c>
      <c r="B587">
        <v>1380</v>
      </c>
      <c r="C587" t="str">
        <f>"51A0000004"</f>
        <v>51A0000004</v>
      </c>
      <c r="D587">
        <v>1</v>
      </c>
      <c r="E587" t="s">
        <v>301</v>
      </c>
      <c r="F587" t="s">
        <v>302</v>
      </c>
      <c r="G587">
        <v>100</v>
      </c>
      <c r="H587">
        <v>4</v>
      </c>
    </row>
    <row r="593" spans="1:8">
      <c r="A593">
        <v>3</v>
      </c>
      <c r="B593">
        <v>1390</v>
      </c>
      <c r="C593" t="str">
        <f>"51A0000014"</f>
        <v>51A0000014</v>
      </c>
      <c r="D593">
        <v>1</v>
      </c>
      <c r="E593" t="s">
        <v>438</v>
      </c>
      <c r="F593" t="s">
        <v>439</v>
      </c>
      <c r="G593">
        <v>100</v>
      </c>
      <c r="H593">
        <v>8</v>
      </c>
    </row>
    <row r="599" spans="1:8">
      <c r="A599">
        <v>3</v>
      </c>
      <c r="B599">
        <v>1400</v>
      </c>
      <c r="C599" t="str">
        <f>"5300008-103"</f>
        <v>5300008-103</v>
      </c>
      <c r="D599">
        <v>0</v>
      </c>
      <c r="E599" t="s">
        <v>303</v>
      </c>
      <c r="F599" t="s">
        <v>304</v>
      </c>
      <c r="G599">
        <v>100</v>
      </c>
      <c r="H599">
        <v>3</v>
      </c>
    </row>
    <row r="604" spans="1:8">
      <c r="A604">
        <v>3</v>
      </c>
      <c r="B604">
        <v>1410</v>
      </c>
      <c r="C604" t="str">
        <f>"56G0000005"</f>
        <v>56G0000005</v>
      </c>
      <c r="D604">
        <v>1</v>
      </c>
      <c r="E604" t="s">
        <v>305</v>
      </c>
      <c r="F604" t="s">
        <v>306</v>
      </c>
      <c r="G604">
        <v>100</v>
      </c>
      <c r="H604">
        <v>2</v>
      </c>
    </row>
    <row r="609" spans="1:8">
      <c r="A609">
        <v>3</v>
      </c>
      <c r="B609">
        <v>1420</v>
      </c>
      <c r="C609" t="str">
        <f>"6000000-004"</f>
        <v>6000000-004</v>
      </c>
      <c r="D609">
        <v>2</v>
      </c>
      <c r="E609" t="s">
        <v>307</v>
      </c>
      <c r="F609" t="s">
        <v>440</v>
      </c>
      <c r="G609">
        <v>100</v>
      </c>
      <c r="H609">
        <v>2</v>
      </c>
    </row>
    <row r="613" spans="1:8">
      <c r="A613">
        <v>3</v>
      </c>
      <c r="B613">
        <v>1430</v>
      </c>
      <c r="C613" t="str">
        <f>"6000000-101"</f>
        <v>6000000-101</v>
      </c>
      <c r="D613">
        <v>1</v>
      </c>
      <c r="E613" t="s">
        <v>309</v>
      </c>
      <c r="F613" t="s">
        <v>310</v>
      </c>
      <c r="G613">
        <v>100</v>
      </c>
      <c r="H613">
        <v>2</v>
      </c>
    </row>
    <row r="623" spans="1:8">
      <c r="A623">
        <v>3</v>
      </c>
      <c r="B623">
        <v>1440</v>
      </c>
      <c r="C623" t="str">
        <f>"60A0000008"</f>
        <v>60A0000008</v>
      </c>
      <c r="D623">
        <v>1</v>
      </c>
      <c r="E623" t="s">
        <v>311</v>
      </c>
      <c r="F623" t="s">
        <v>312</v>
      </c>
      <c r="G623">
        <v>100</v>
      </c>
      <c r="H623">
        <v>6</v>
      </c>
    </row>
    <row r="627" spans="1:8">
      <c r="A627">
        <v>3</v>
      </c>
      <c r="B627">
        <v>1450</v>
      </c>
      <c r="C627" t="str">
        <f>"60A0000013"</f>
        <v>60A0000013</v>
      </c>
      <c r="D627">
        <v>1</v>
      </c>
      <c r="E627" t="s">
        <v>313</v>
      </c>
      <c r="F627" t="s">
        <v>314</v>
      </c>
      <c r="G627">
        <v>100</v>
      </c>
      <c r="H627">
        <v>10</v>
      </c>
    </row>
    <row r="635" spans="1:8">
      <c r="A635">
        <v>3</v>
      </c>
      <c r="B635">
        <v>1460</v>
      </c>
      <c r="C635" t="str">
        <f>"60A0000017"</f>
        <v>60A0000017</v>
      </c>
      <c r="D635">
        <v>1</v>
      </c>
      <c r="E635" t="s">
        <v>315</v>
      </c>
      <c r="F635" t="s">
        <v>441</v>
      </c>
      <c r="G635">
        <v>100</v>
      </c>
      <c r="H635">
        <v>6</v>
      </c>
    </row>
    <row r="636" spans="1:8">
      <c r="A636">
        <v>3</v>
      </c>
      <c r="B636">
        <v>1470</v>
      </c>
      <c r="C636" t="str">
        <f>"60A0000032"</f>
        <v>60A0000032</v>
      </c>
      <c r="D636">
        <v>1</v>
      </c>
      <c r="E636" t="s">
        <v>442</v>
      </c>
      <c r="F636" t="s">
        <v>318</v>
      </c>
      <c r="G636">
        <v>100</v>
      </c>
      <c r="H636">
        <v>4</v>
      </c>
    </row>
    <row r="641" spans="1:8">
      <c r="A641">
        <v>3</v>
      </c>
      <c r="B641">
        <v>1480</v>
      </c>
      <c r="C641" t="str">
        <f>"60A0000033"</f>
        <v>60A0000033</v>
      </c>
      <c r="D641">
        <v>1</v>
      </c>
      <c r="E641" t="s">
        <v>319</v>
      </c>
      <c r="F641" t="s">
        <v>320</v>
      </c>
      <c r="G641">
        <v>100</v>
      </c>
      <c r="H641">
        <v>4</v>
      </c>
    </row>
    <row r="651" spans="1:8">
      <c r="A651">
        <v>3</v>
      </c>
      <c r="B651">
        <v>1490</v>
      </c>
      <c r="C651" t="str">
        <f>"60A0000060"</f>
        <v>60A0000060</v>
      </c>
      <c r="D651">
        <v>1</v>
      </c>
      <c r="E651" t="s">
        <v>321</v>
      </c>
      <c r="F651" t="s">
        <v>322</v>
      </c>
      <c r="G651">
        <v>100</v>
      </c>
      <c r="H651">
        <v>2</v>
      </c>
    </row>
    <row r="655" spans="1:8">
      <c r="A655">
        <v>3</v>
      </c>
      <c r="B655">
        <v>1500</v>
      </c>
      <c r="C655" t="str">
        <f>"6100000-101"</f>
        <v>6100000-101</v>
      </c>
      <c r="D655">
        <v>0</v>
      </c>
      <c r="E655" t="s">
        <v>323</v>
      </c>
      <c r="F655" t="s">
        <v>324</v>
      </c>
      <c r="G655">
        <v>100</v>
      </c>
      <c r="H655">
        <v>2</v>
      </c>
    </row>
    <row r="659" spans="1:8">
      <c r="A659">
        <v>3</v>
      </c>
      <c r="B659">
        <v>1510</v>
      </c>
      <c r="C659" t="str">
        <f>"6100000-102"</f>
        <v>6100000-102</v>
      </c>
      <c r="D659">
        <v>0</v>
      </c>
      <c r="E659" t="s">
        <v>325</v>
      </c>
      <c r="F659" t="s">
        <v>326</v>
      </c>
      <c r="G659">
        <v>100</v>
      </c>
      <c r="H659">
        <v>12</v>
      </c>
    </row>
    <row r="669" spans="1:8">
      <c r="A669">
        <v>3</v>
      </c>
      <c r="B669">
        <v>1520</v>
      </c>
      <c r="C669" t="str">
        <f>"6100000-104"</f>
        <v>6100000-104</v>
      </c>
      <c r="D669">
        <v>2</v>
      </c>
      <c r="E669" s="5" t="s">
        <v>327</v>
      </c>
      <c r="F669" t="s">
        <v>443</v>
      </c>
      <c r="G669">
        <v>100</v>
      </c>
      <c r="H669">
        <v>68</v>
      </c>
    </row>
    <row r="670" spans="1:8">
      <c r="A670">
        <v>3</v>
      </c>
      <c r="B670">
        <v>1530</v>
      </c>
      <c r="C670" t="str">
        <f>"6100000-105"</f>
        <v>6100000-105</v>
      </c>
      <c r="D670">
        <v>0</v>
      </c>
      <c r="E670" t="s">
        <v>329</v>
      </c>
      <c r="F670" t="s">
        <v>330</v>
      </c>
      <c r="G670">
        <v>100</v>
      </c>
      <c r="H670">
        <v>8</v>
      </c>
    </row>
    <row r="679" spans="1:8">
      <c r="A679">
        <v>3</v>
      </c>
      <c r="B679">
        <v>1540</v>
      </c>
      <c r="C679" t="str">
        <f>"6100000-222"</f>
        <v>6100000-222</v>
      </c>
      <c r="D679">
        <v>0</v>
      </c>
      <c r="E679" t="s">
        <v>331</v>
      </c>
      <c r="F679" t="s">
        <v>332</v>
      </c>
      <c r="G679">
        <v>100</v>
      </c>
      <c r="H679">
        <v>2</v>
      </c>
    </row>
    <row r="689" spans="1:8">
      <c r="A689">
        <v>3</v>
      </c>
      <c r="B689">
        <v>1550</v>
      </c>
      <c r="C689" t="str">
        <f>"6100000-223"</f>
        <v>6100000-223</v>
      </c>
      <c r="D689">
        <v>0</v>
      </c>
      <c r="E689" t="s">
        <v>333</v>
      </c>
      <c r="F689" t="s">
        <v>334</v>
      </c>
      <c r="G689">
        <v>100</v>
      </c>
      <c r="H689">
        <v>1</v>
      </c>
    </row>
    <row r="696" spans="1:8">
      <c r="A696">
        <v>3</v>
      </c>
      <c r="B696">
        <v>1560</v>
      </c>
      <c r="C696" t="str">
        <f>"6100000-392"</f>
        <v>6100000-392</v>
      </c>
      <c r="D696">
        <v>0</v>
      </c>
      <c r="E696" t="s">
        <v>335</v>
      </c>
      <c r="F696" t="s">
        <v>336</v>
      </c>
      <c r="G696">
        <v>100</v>
      </c>
      <c r="H696">
        <v>1</v>
      </c>
    </row>
    <row r="700" spans="1:8">
      <c r="A700">
        <v>3</v>
      </c>
      <c r="B700">
        <v>1570</v>
      </c>
      <c r="C700" t="str">
        <f>"6100000-473"</f>
        <v>6100000-473</v>
      </c>
      <c r="D700">
        <v>0</v>
      </c>
      <c r="E700" t="s">
        <v>337</v>
      </c>
      <c r="F700" t="s">
        <v>338</v>
      </c>
      <c r="G700">
        <v>100</v>
      </c>
      <c r="H700">
        <v>1</v>
      </c>
    </row>
    <row r="702" spans="1:8">
      <c r="A702">
        <v>3</v>
      </c>
      <c r="B702">
        <v>1580</v>
      </c>
      <c r="C702" t="str">
        <f>"6100001-225"</f>
        <v>6100001-225</v>
      </c>
      <c r="D702">
        <v>0</v>
      </c>
      <c r="E702" t="s">
        <v>339</v>
      </c>
      <c r="F702" t="s">
        <v>340</v>
      </c>
      <c r="G702">
        <v>100</v>
      </c>
      <c r="H702">
        <v>4</v>
      </c>
    </row>
    <row r="712" spans="1:8">
      <c r="A712">
        <v>3</v>
      </c>
      <c r="B712">
        <v>1590</v>
      </c>
      <c r="C712" t="str">
        <f>"6100002-226"</f>
        <v>6100002-226</v>
      </c>
      <c r="D712">
        <v>0</v>
      </c>
      <c r="E712" t="s">
        <v>341</v>
      </c>
      <c r="F712" t="s">
        <v>342</v>
      </c>
      <c r="G712">
        <v>100</v>
      </c>
      <c r="H712">
        <v>4</v>
      </c>
    </row>
    <row r="719" spans="1:8">
      <c r="A719">
        <v>3</v>
      </c>
      <c r="B719">
        <v>1600</v>
      </c>
      <c r="C719" t="str">
        <f>"6100002-475"</f>
        <v>6100002-475</v>
      </c>
      <c r="D719">
        <v>0</v>
      </c>
      <c r="E719" t="s">
        <v>343</v>
      </c>
      <c r="F719" t="s">
        <v>344</v>
      </c>
      <c r="G719">
        <v>100</v>
      </c>
      <c r="H719">
        <v>2</v>
      </c>
    </row>
    <row r="727" spans="1:8">
      <c r="A727">
        <v>3</v>
      </c>
      <c r="B727">
        <v>1610</v>
      </c>
      <c r="C727" t="str">
        <f>"61A0000002"</f>
        <v>61A0000002</v>
      </c>
      <c r="D727">
        <v>1</v>
      </c>
      <c r="E727" t="s">
        <v>444</v>
      </c>
      <c r="F727" t="s">
        <v>346</v>
      </c>
      <c r="G727">
        <v>100</v>
      </c>
      <c r="H727">
        <v>21</v>
      </c>
    </row>
    <row r="736" spans="1:8">
      <c r="A736">
        <v>3</v>
      </c>
      <c r="B736">
        <v>1620</v>
      </c>
      <c r="C736" t="str">
        <f>"61A0000003"</f>
        <v>61A0000003</v>
      </c>
      <c r="D736">
        <v>1</v>
      </c>
      <c r="E736" t="s">
        <v>347</v>
      </c>
      <c r="F736" t="s">
        <v>348</v>
      </c>
      <c r="G736">
        <v>100</v>
      </c>
      <c r="H736">
        <v>9</v>
      </c>
    </row>
    <row r="745" spans="1:8">
      <c r="A745">
        <v>3</v>
      </c>
      <c r="B745">
        <v>1630</v>
      </c>
      <c r="C745" t="str">
        <f>"61A0000007"</f>
        <v>61A0000007</v>
      </c>
      <c r="D745">
        <v>1</v>
      </c>
      <c r="E745" t="s">
        <v>349</v>
      </c>
      <c r="F745" t="s">
        <v>350</v>
      </c>
      <c r="G745">
        <v>100</v>
      </c>
      <c r="H745">
        <v>35</v>
      </c>
    </row>
    <row r="752" spans="1:8">
      <c r="A752">
        <v>3</v>
      </c>
      <c r="B752">
        <v>1640</v>
      </c>
      <c r="C752" t="str">
        <f>"61A0000008"</f>
        <v>61A0000008</v>
      </c>
      <c r="D752">
        <v>1</v>
      </c>
      <c r="E752" s="5" t="s">
        <v>351</v>
      </c>
      <c r="F752" t="s">
        <v>352</v>
      </c>
      <c r="G752">
        <v>100</v>
      </c>
      <c r="H752">
        <v>153</v>
      </c>
    </row>
    <row r="758" spans="1:8">
      <c r="A758">
        <v>3</v>
      </c>
      <c r="B758">
        <v>1650</v>
      </c>
      <c r="C758" t="str">
        <f>"61A0000017"</f>
        <v>61A0000017</v>
      </c>
      <c r="D758">
        <v>1</v>
      </c>
      <c r="E758" t="s">
        <v>353</v>
      </c>
      <c r="F758" t="s">
        <v>354</v>
      </c>
      <c r="G758">
        <v>100</v>
      </c>
      <c r="H758">
        <v>16</v>
      </c>
    </row>
    <row r="763" spans="1:8">
      <c r="A763">
        <v>3</v>
      </c>
      <c r="B763">
        <v>1660</v>
      </c>
      <c r="C763" t="str">
        <f>"61A0000019"</f>
        <v>61A0000019</v>
      </c>
      <c r="D763">
        <v>1</v>
      </c>
      <c r="E763" s="5" t="s">
        <v>355</v>
      </c>
      <c r="F763" t="s">
        <v>356</v>
      </c>
      <c r="G763">
        <v>100</v>
      </c>
      <c r="H763">
        <v>35</v>
      </c>
    </row>
    <row r="767" spans="1:8">
      <c r="A767">
        <v>3</v>
      </c>
      <c r="B767">
        <v>1670</v>
      </c>
      <c r="C767" t="str">
        <f>"61A0000027"</f>
        <v>61A0000027</v>
      </c>
      <c r="D767">
        <v>1</v>
      </c>
      <c r="E767" t="s">
        <v>357</v>
      </c>
      <c r="F767" t="s">
        <v>358</v>
      </c>
      <c r="G767">
        <v>100</v>
      </c>
      <c r="H767">
        <v>7</v>
      </c>
    </row>
    <row r="774" spans="1:8">
      <c r="A774">
        <v>3</v>
      </c>
      <c r="B774">
        <v>1680</v>
      </c>
      <c r="C774" t="str">
        <f>"61B0000001"</f>
        <v>61B0000001</v>
      </c>
      <c r="D774">
        <v>1</v>
      </c>
      <c r="E774" s="5" t="s">
        <v>359</v>
      </c>
      <c r="F774" t="s">
        <v>360</v>
      </c>
      <c r="G774">
        <v>100</v>
      </c>
      <c r="H774">
        <v>60</v>
      </c>
    </row>
    <row r="784" spans="1:8">
      <c r="A784">
        <v>3</v>
      </c>
      <c r="B784">
        <v>1690</v>
      </c>
      <c r="C784" t="str">
        <f>"61B0000002"</f>
        <v>61B0000002</v>
      </c>
      <c r="D784">
        <v>1</v>
      </c>
      <c r="E784" t="s">
        <v>361</v>
      </c>
      <c r="F784" t="s">
        <v>362</v>
      </c>
      <c r="G784">
        <v>100</v>
      </c>
      <c r="H784">
        <v>13</v>
      </c>
    </row>
    <row r="793" spans="1:8">
      <c r="A793">
        <v>3</v>
      </c>
      <c r="B793">
        <v>1700</v>
      </c>
      <c r="C793" t="str">
        <f>"61B0000007"</f>
        <v>61B0000007</v>
      </c>
      <c r="D793">
        <v>1</v>
      </c>
      <c r="E793" t="s">
        <v>363</v>
      </c>
      <c r="F793" t="s">
        <v>364</v>
      </c>
      <c r="G793">
        <v>100</v>
      </c>
      <c r="H793">
        <v>4</v>
      </c>
    </row>
    <row r="802" spans="1:8">
      <c r="A802">
        <v>3</v>
      </c>
      <c r="B802">
        <v>1710</v>
      </c>
      <c r="C802" t="str">
        <f>"61B0000032"</f>
        <v>61B0000032</v>
      </c>
      <c r="D802">
        <v>1</v>
      </c>
      <c r="E802" t="s">
        <v>365</v>
      </c>
      <c r="F802" t="s">
        <v>366</v>
      </c>
      <c r="G802">
        <v>100</v>
      </c>
      <c r="H802">
        <v>17</v>
      </c>
    </row>
    <row r="809" spans="1:8">
      <c r="A809">
        <v>3</v>
      </c>
      <c r="B809">
        <v>1720</v>
      </c>
      <c r="C809" t="str">
        <f>"61B0000034"</f>
        <v>61B0000034</v>
      </c>
      <c r="D809">
        <v>1</v>
      </c>
      <c r="E809" s="5" t="s">
        <v>367</v>
      </c>
      <c r="F809" t="s">
        <v>368</v>
      </c>
      <c r="G809">
        <v>100</v>
      </c>
      <c r="H809">
        <v>40</v>
      </c>
    </row>
    <row r="814" spans="1:8">
      <c r="A814">
        <v>3</v>
      </c>
      <c r="B814">
        <v>1730</v>
      </c>
      <c r="C814" t="str">
        <f>"61B0000046"</f>
        <v>61B0000046</v>
      </c>
      <c r="D814">
        <v>1</v>
      </c>
      <c r="E814" t="s">
        <v>369</v>
      </c>
      <c r="F814" t="s">
        <v>370</v>
      </c>
      <c r="G814">
        <v>100</v>
      </c>
      <c r="H814">
        <v>2</v>
      </c>
    </row>
    <row r="820" spans="1:8">
      <c r="A820">
        <v>3</v>
      </c>
      <c r="B820">
        <v>1740</v>
      </c>
      <c r="C820" t="str">
        <f>"61C0000035"</f>
        <v>61C0000035</v>
      </c>
      <c r="D820">
        <v>1</v>
      </c>
      <c r="E820" t="s">
        <v>371</v>
      </c>
      <c r="F820" t="s">
        <v>372</v>
      </c>
      <c r="G820">
        <v>100</v>
      </c>
      <c r="H820">
        <v>2</v>
      </c>
    </row>
    <row r="823" spans="1:8">
      <c r="A823">
        <v>3</v>
      </c>
      <c r="B823">
        <v>1750</v>
      </c>
      <c r="C823" t="str">
        <f>"61C0000039"</f>
        <v>61C0000039</v>
      </c>
      <c r="D823">
        <v>1</v>
      </c>
      <c r="E823" t="s">
        <v>373</v>
      </c>
      <c r="F823" t="s">
        <v>374</v>
      </c>
      <c r="G823">
        <v>100</v>
      </c>
      <c r="H823">
        <v>2</v>
      </c>
    </row>
    <row r="829" spans="1:8">
      <c r="A829">
        <v>3</v>
      </c>
      <c r="B829">
        <v>1760</v>
      </c>
      <c r="C829" t="str">
        <f>"61C0000047"</f>
        <v>61C0000047</v>
      </c>
      <c r="D829">
        <v>1</v>
      </c>
      <c r="E829" t="s">
        <v>375</v>
      </c>
      <c r="F829" t="s">
        <v>376</v>
      </c>
      <c r="G829">
        <v>100</v>
      </c>
      <c r="H829">
        <v>10</v>
      </c>
    </row>
    <row r="833" spans="1:8">
      <c r="A833">
        <v>3</v>
      </c>
      <c r="B833">
        <v>1770</v>
      </c>
      <c r="C833" t="str">
        <f>"61D0000001"</f>
        <v>61D0000001</v>
      </c>
      <c r="D833">
        <v>1</v>
      </c>
      <c r="E833" t="s">
        <v>377</v>
      </c>
      <c r="F833" t="s">
        <v>378</v>
      </c>
      <c r="G833">
        <v>100</v>
      </c>
      <c r="H833">
        <v>36</v>
      </c>
    </row>
    <row r="837" spans="1:8">
      <c r="A837">
        <v>3</v>
      </c>
      <c r="B837">
        <v>1780</v>
      </c>
      <c r="C837" t="str">
        <f>"61D0000043"</f>
        <v>61D0000043</v>
      </c>
      <c r="D837">
        <v>1</v>
      </c>
      <c r="E837" t="s">
        <v>379</v>
      </c>
      <c r="F837" t="s">
        <v>380</v>
      </c>
      <c r="G837">
        <v>100</v>
      </c>
      <c r="H837">
        <v>5</v>
      </c>
    </row>
    <row r="841" spans="1:8">
      <c r="A841">
        <v>3</v>
      </c>
      <c r="B841">
        <v>1790</v>
      </c>
      <c r="C841" t="str">
        <f>"61F0000001"</f>
        <v>61F0000001</v>
      </c>
      <c r="D841">
        <v>1</v>
      </c>
      <c r="E841" t="s">
        <v>381</v>
      </c>
      <c r="F841" t="s">
        <v>382</v>
      </c>
      <c r="G841">
        <v>100</v>
      </c>
      <c r="H841">
        <v>20</v>
      </c>
    </row>
    <row r="843" spans="1:8">
      <c r="A843">
        <v>3</v>
      </c>
      <c r="B843">
        <v>1800</v>
      </c>
      <c r="C843" t="str">
        <f>"61Q0000001"</f>
        <v>61Q0000001</v>
      </c>
      <c r="D843">
        <v>1</v>
      </c>
      <c r="E843" t="s">
        <v>383</v>
      </c>
      <c r="F843" t="s">
        <v>384</v>
      </c>
      <c r="G843">
        <v>100</v>
      </c>
      <c r="H843">
        <v>6</v>
      </c>
    </row>
    <row r="849" spans="1:8">
      <c r="A849">
        <v>3</v>
      </c>
      <c r="B849">
        <v>1810</v>
      </c>
      <c r="C849" t="str">
        <f>"61Q0000030"</f>
        <v>61Q0000030</v>
      </c>
      <c r="D849">
        <v>1</v>
      </c>
      <c r="E849" t="s">
        <v>385</v>
      </c>
      <c r="F849" t="s">
        <v>386</v>
      </c>
      <c r="G849">
        <v>100</v>
      </c>
      <c r="H849">
        <v>4</v>
      </c>
    </row>
    <row r="857" spans="1:8">
      <c r="A857">
        <v>3</v>
      </c>
      <c r="B857">
        <v>1820</v>
      </c>
      <c r="C857" t="str">
        <f>"6200001-106"</f>
        <v>6200001-106</v>
      </c>
      <c r="D857">
        <v>0</v>
      </c>
      <c r="E857" t="s">
        <v>387</v>
      </c>
      <c r="F857" t="s">
        <v>445</v>
      </c>
      <c r="G857">
        <v>100</v>
      </c>
      <c r="H857">
        <v>6</v>
      </c>
    </row>
    <row r="863" spans="1:8">
      <c r="A863">
        <v>3</v>
      </c>
      <c r="B863">
        <v>1830</v>
      </c>
      <c r="C863" t="str">
        <f>"6200002-106"</f>
        <v>6200002-106</v>
      </c>
      <c r="D863">
        <v>0</v>
      </c>
      <c r="E863" t="s">
        <v>389</v>
      </c>
      <c r="F863" t="s">
        <v>390</v>
      </c>
      <c r="G863">
        <v>100</v>
      </c>
      <c r="H863">
        <v>2</v>
      </c>
    </row>
    <row r="867" spans="1:8">
      <c r="A867">
        <v>3</v>
      </c>
      <c r="B867">
        <v>1840</v>
      </c>
      <c r="C867" t="str">
        <f>"63K0000005"</f>
        <v>63K0000005</v>
      </c>
      <c r="D867">
        <v>0</v>
      </c>
      <c r="E867" t="s">
        <v>391</v>
      </c>
      <c r="F867" t="s">
        <v>392</v>
      </c>
      <c r="G867">
        <v>100</v>
      </c>
      <c r="H867">
        <v>4</v>
      </c>
    </row>
    <row r="873" spans="1:8">
      <c r="A873">
        <v>3</v>
      </c>
      <c r="B873">
        <v>1850</v>
      </c>
      <c r="C873" t="str">
        <f>"63M0000005"</f>
        <v>63M0000005</v>
      </c>
      <c r="D873">
        <v>0</v>
      </c>
      <c r="E873" t="s">
        <v>393</v>
      </c>
      <c r="F873" t="s">
        <v>394</v>
      </c>
      <c r="G873">
        <v>100</v>
      </c>
      <c r="H873">
        <v>3</v>
      </c>
    </row>
    <row r="877" spans="1:8">
      <c r="A877">
        <v>3</v>
      </c>
      <c r="B877">
        <v>1860</v>
      </c>
      <c r="C877" t="str">
        <f>"63M0000013"</f>
        <v>63M0000013</v>
      </c>
      <c r="D877">
        <v>1</v>
      </c>
      <c r="E877" t="s">
        <v>395</v>
      </c>
      <c r="F877" t="s">
        <v>396</v>
      </c>
      <c r="G877">
        <v>100</v>
      </c>
      <c r="H877">
        <v>8</v>
      </c>
    </row>
    <row r="879" spans="1:8">
      <c r="A879">
        <v>3</v>
      </c>
      <c r="B879">
        <v>1870</v>
      </c>
      <c r="C879" t="str">
        <f>"66N0000009"</f>
        <v>66N0000009</v>
      </c>
      <c r="D879">
        <v>1</v>
      </c>
      <c r="E879" s="5" t="s">
        <v>397</v>
      </c>
      <c r="F879" t="s">
        <v>446</v>
      </c>
      <c r="G879">
        <v>100</v>
      </c>
      <c r="H879">
        <v>48</v>
      </c>
    </row>
    <row r="884" spans="1:8">
      <c r="A884">
        <v>3</v>
      </c>
      <c r="B884">
        <v>1880</v>
      </c>
      <c r="C884" t="str">
        <f>"67M0000003"</f>
        <v>67M0000003</v>
      </c>
      <c r="D884">
        <v>0</v>
      </c>
      <c r="E884" t="s">
        <v>399</v>
      </c>
      <c r="F884" t="s">
        <v>400</v>
      </c>
      <c r="G884">
        <v>100</v>
      </c>
      <c r="H884">
        <v>4</v>
      </c>
    </row>
    <row r="885" spans="1:8">
      <c r="A885">
        <v>3</v>
      </c>
      <c r="B885">
        <v>1890</v>
      </c>
      <c r="C885" t="str">
        <f>"90Z0000029"</f>
        <v>90Z0000029</v>
      </c>
      <c r="D885">
        <v>1</v>
      </c>
      <c r="E885" t="s">
        <v>401</v>
      </c>
      <c r="F885" t="s">
        <v>402</v>
      </c>
      <c r="G885">
        <v>100</v>
      </c>
      <c r="H885">
        <v>4</v>
      </c>
    </row>
    <row r="887" spans="1:8">
      <c r="A887">
        <v>3</v>
      </c>
      <c r="B887">
        <v>1900</v>
      </c>
      <c r="C887" t="str">
        <f>"9900010-001"</f>
        <v>9900010-001</v>
      </c>
      <c r="D887">
        <v>0</v>
      </c>
      <c r="E887" t="s">
        <v>403</v>
      </c>
      <c r="F887" t="s">
        <v>404</v>
      </c>
      <c r="G887">
        <v>100</v>
      </c>
      <c r="H887">
        <v>1</v>
      </c>
    </row>
    <row r="888" spans="1:8">
      <c r="A888">
        <v>3</v>
      </c>
      <c r="B888">
        <v>1910</v>
      </c>
      <c r="C888" t="str">
        <f>"9900010-002"</f>
        <v>9900010-002</v>
      </c>
      <c r="D888">
        <v>0</v>
      </c>
      <c r="E888" t="s">
        <v>405</v>
      </c>
      <c r="F888" t="s">
        <v>406</v>
      </c>
      <c r="G888">
        <v>100</v>
      </c>
      <c r="H888">
        <v>1</v>
      </c>
    </row>
    <row r="889" spans="1:8">
      <c r="A889">
        <v>3</v>
      </c>
      <c r="B889">
        <v>1920</v>
      </c>
      <c r="C889" t="str">
        <f>"99Z0000056"</f>
        <v>99Z0000056</v>
      </c>
      <c r="D889">
        <v>1</v>
      </c>
      <c r="E889" t="s">
        <v>407</v>
      </c>
      <c r="F889" t="s">
        <v>408</v>
      </c>
      <c r="G889">
        <v>100</v>
      </c>
      <c r="H889">
        <v>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0100869-101 rev 101</vt:lpstr>
      <vt:lpstr>0100869-301_rev_04</vt:lpstr>
    </vt:vector>
  </TitlesOfParts>
  <Company>Advanced Micro Devices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2011-07-21T00:54:52Z</dcterms:created>
  <dcterms:modified xsi:type="dcterms:W3CDTF">2011-07-27T08:39:54Z</dcterms:modified>
</cp:coreProperties>
</file>