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20" windowWidth="24720" windowHeight="12330"/>
  </bookViews>
  <sheets>
    <sheet name="6-7" sheetId="1" r:id="rId1"/>
  </sheets>
  <calcPr calcId="145621"/>
</workbook>
</file>

<file path=xl/calcChain.xml><?xml version="1.0" encoding="utf-8"?>
<calcChain xmlns="http://schemas.openxmlformats.org/spreadsheetml/2006/main">
  <c r="G61" i="1" l="1"/>
  <c r="G59" i="1"/>
  <c r="G58" i="1"/>
  <c r="G57" i="1"/>
  <c r="G56" i="1"/>
  <c r="G54" i="1"/>
  <c r="G52" i="1"/>
  <c r="G51" i="1"/>
  <c r="G47" i="1"/>
  <c r="G45" i="1"/>
  <c r="G44" i="1"/>
  <c r="G42" i="1"/>
  <c r="G37" i="1"/>
  <c r="G36" i="1"/>
  <c r="G35" i="1"/>
  <c r="G33" i="1"/>
  <c r="G31" i="1"/>
  <c r="G29" i="1"/>
  <c r="G28" i="1"/>
  <c r="G26" i="1"/>
  <c r="G24" i="1"/>
  <c r="G23" i="1"/>
  <c r="G22" i="1"/>
  <c r="G21" i="1"/>
  <c r="G20" i="1"/>
  <c r="G18" i="1"/>
  <c r="G16" i="1"/>
  <c r="G15" i="1"/>
  <c r="G14" i="1"/>
  <c r="G12" i="1"/>
  <c r="G10" i="1"/>
  <c r="G9" i="1"/>
  <c r="G8" i="1"/>
  <c r="G7" i="1"/>
  <c r="G6" i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K65" i="1"/>
  <c r="J65" i="1"/>
  <c r="I65" i="1"/>
  <c r="H65" i="1"/>
  <c r="G65" i="1"/>
  <c r="F65" i="1"/>
  <c r="L65" i="1" l="1"/>
</calcChain>
</file>

<file path=xl/sharedStrings.xml><?xml version="1.0" encoding="utf-8"?>
<sst xmlns="http://schemas.openxmlformats.org/spreadsheetml/2006/main" count="239" uniqueCount="130">
  <si>
    <t>Date:</t>
  </si>
  <si>
    <t>#095233121</t>
  </si>
  <si>
    <t>Co #</t>
  </si>
  <si>
    <t>Station</t>
  </si>
  <si>
    <t>GL #</t>
  </si>
  <si>
    <t>ACH/Wire</t>
  </si>
  <si>
    <t>Credit Cards</t>
  </si>
  <si>
    <t>Fees</t>
  </si>
  <si>
    <t>Paypal</t>
  </si>
  <si>
    <t>Other</t>
  </si>
  <si>
    <t>Retrans</t>
  </si>
  <si>
    <t>Total</t>
  </si>
  <si>
    <t>005</t>
  </si>
  <si>
    <t>WCTV</t>
  </si>
  <si>
    <t>xxxxx-xxxx-xxxx-xxxxx</t>
  </si>
  <si>
    <t>007</t>
  </si>
  <si>
    <t>WITN</t>
  </si>
  <si>
    <t>008</t>
  </si>
  <si>
    <t>WJHG</t>
  </si>
  <si>
    <t>010</t>
  </si>
  <si>
    <t>WVLT</t>
  </si>
  <si>
    <t>015</t>
  </si>
  <si>
    <t>WRDW</t>
  </si>
  <si>
    <t>016</t>
  </si>
  <si>
    <t>WYMT</t>
  </si>
  <si>
    <t>017</t>
  </si>
  <si>
    <t>WKYT</t>
  </si>
  <si>
    <t>018</t>
  </si>
  <si>
    <t>WSWG</t>
  </si>
  <si>
    <t>050</t>
  </si>
  <si>
    <t>KOLN</t>
  </si>
  <si>
    <t>051</t>
  </si>
  <si>
    <t>WEAU</t>
  </si>
  <si>
    <t>055</t>
  </si>
  <si>
    <t>KWTX</t>
  </si>
  <si>
    <t>056</t>
  </si>
  <si>
    <t>KXII</t>
  </si>
  <si>
    <t>057</t>
  </si>
  <si>
    <t>KBTX</t>
  </si>
  <si>
    <t>060</t>
  </si>
  <si>
    <t>WTAP</t>
  </si>
  <si>
    <t>061</t>
  </si>
  <si>
    <t>KAKE</t>
  </si>
  <si>
    <t>062</t>
  </si>
  <si>
    <t>KKTV</t>
  </si>
  <si>
    <t>063</t>
  </si>
  <si>
    <t>WBKO</t>
  </si>
  <si>
    <t>064</t>
  </si>
  <si>
    <t>WHSV</t>
  </si>
  <si>
    <t>065</t>
  </si>
  <si>
    <t>WIBW</t>
  </si>
  <si>
    <t>066</t>
  </si>
  <si>
    <t>WIFR</t>
  </si>
  <si>
    <t>067</t>
  </si>
  <si>
    <t>WILX</t>
  </si>
  <si>
    <t>068</t>
  </si>
  <si>
    <t>WMTV</t>
  </si>
  <si>
    <t>069</t>
  </si>
  <si>
    <t>WOWT</t>
  </si>
  <si>
    <t>070</t>
  </si>
  <si>
    <t>WSAW</t>
  </si>
  <si>
    <t>071</t>
  </si>
  <si>
    <t>WTOK</t>
  </si>
  <si>
    <t>072</t>
  </si>
  <si>
    <t>WTVY</t>
  </si>
  <si>
    <t>076</t>
  </si>
  <si>
    <t>GIM</t>
  </si>
  <si>
    <t>080</t>
  </si>
  <si>
    <t>KOLO</t>
  </si>
  <si>
    <t>081</t>
  </si>
  <si>
    <t>WCAV</t>
  </si>
  <si>
    <t>082</t>
  </si>
  <si>
    <t>KKCO</t>
  </si>
  <si>
    <t>084</t>
  </si>
  <si>
    <t>WSAZ</t>
  </si>
  <si>
    <t>085</t>
  </si>
  <si>
    <t>WNDU</t>
  </si>
  <si>
    <t>088</t>
  </si>
  <si>
    <t>SHARED SVCS</t>
  </si>
  <si>
    <t>092</t>
  </si>
  <si>
    <t>KCWY</t>
  </si>
  <si>
    <t>093</t>
  </si>
  <si>
    <t>KGNS</t>
  </si>
  <si>
    <t>094</t>
  </si>
  <si>
    <t>KGWN</t>
  </si>
  <si>
    <t>110</t>
  </si>
  <si>
    <t>KSFY</t>
  </si>
  <si>
    <t>111</t>
  </si>
  <si>
    <t>KVLY</t>
  </si>
  <si>
    <t>112</t>
  </si>
  <si>
    <t>KNOE</t>
  </si>
  <si>
    <t>113</t>
  </si>
  <si>
    <t>KFYR</t>
  </si>
  <si>
    <t>114</t>
  </si>
  <si>
    <t>KEVN</t>
  </si>
  <si>
    <t>115</t>
  </si>
  <si>
    <t>KALB</t>
  </si>
  <si>
    <t>116</t>
  </si>
  <si>
    <t>KNOP</t>
  </si>
  <si>
    <t>118</t>
  </si>
  <si>
    <t>KTVH</t>
  </si>
  <si>
    <t>121</t>
  </si>
  <si>
    <t>WJRT</t>
  </si>
  <si>
    <t>122</t>
  </si>
  <si>
    <t>WTVG</t>
  </si>
  <si>
    <t>123</t>
  </si>
  <si>
    <t>KMVT</t>
  </si>
  <si>
    <t>124</t>
  </si>
  <si>
    <t>WAGM</t>
  </si>
  <si>
    <t>125</t>
  </si>
  <si>
    <t>KOSA</t>
  </si>
  <si>
    <t>126</t>
  </si>
  <si>
    <t>KCRG</t>
  </si>
  <si>
    <t>127</t>
  </si>
  <si>
    <t>KTUU</t>
  </si>
  <si>
    <t>128</t>
  </si>
  <si>
    <t>KWCH</t>
  </si>
  <si>
    <t>129</t>
  </si>
  <si>
    <t>KYTV</t>
  </si>
  <si>
    <t>131</t>
  </si>
  <si>
    <t>WDBJ</t>
  </si>
  <si>
    <t>132</t>
  </si>
  <si>
    <t>KOTA</t>
  </si>
  <si>
    <t>135</t>
  </si>
  <si>
    <t>WLUC</t>
  </si>
  <si>
    <t>Totals</t>
  </si>
  <si>
    <t>If the station in col O matches the station in col B, paste the adjacent value from column P into the corresponding cell in col G.</t>
  </si>
  <si>
    <t>KGIN</t>
  </si>
  <si>
    <t>KSPR</t>
  </si>
  <si>
    <t>WDTV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</si>
</sst>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name val="Cambria"/>
      <family val="1"/>
    </font>
    <font>
      <sz val="14"/>
      <name val="Cambria"/>
      <family val="1"/>
    </font>
    <font>
      <b/>
      <u/>
      <sz val="14"/>
      <name val="Cambria"/>
      <family val="1"/>
    </font>
    <font>
      <b/>
      <u/>
      <sz val="14"/>
      <color theme="1"/>
      <name val="Cambria"/>
      <family val="1"/>
    </font>
    <font>
      <b/>
      <u/>
      <sz val="14"/>
      <color rgb="FF0000FF"/>
      <name val="Cambria"/>
      <family val="1"/>
    </font>
    <font>
      <b/>
      <sz val="14"/>
      <color theme="1"/>
      <name val="Cambria"/>
      <family val="1"/>
    </font>
    <font>
      <sz val="14"/>
      <name val="Cambria"/>
      <family val="1"/>
      <scheme val="major"/>
    </font>
    <font>
      <sz val="14"/>
      <color rgb="FF0000FF"/>
      <name val="Cambria"/>
      <family val="1"/>
      <scheme val="major"/>
    </font>
    <font>
      <b/>
      <sz val="10"/>
      <name val="Arial"/>
      <family val="2"/>
    </font>
    <font>
      <sz val="14"/>
      <color rgb="FF7030A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C1FFC1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3" fillId="0" borderId="0" xfId="0" applyFont="1" applyFill="1" applyBorder="1"/>
    <xf numFmtId="43" fontId="2" fillId="0" borderId="0" xfId="1" applyFont="1" applyFill="1" applyBorder="1"/>
    <xf numFmtId="43" fontId="4" fillId="0" borderId="0" xfId="1" applyFont="1" applyFill="1" applyBorder="1"/>
    <xf numFmtId="49" fontId="4" fillId="0" borderId="0" xfId="0" applyNumberFormat="1" applyFont="1" applyFill="1" applyBorder="1"/>
    <xf numFmtId="0" fontId="2" fillId="0" borderId="1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9" fontId="2" fillId="0" borderId="0" xfId="0" applyNumberFormat="1" applyFont="1" applyFill="1" applyBorder="1"/>
    <xf numFmtId="0" fontId="1" fillId="0" borderId="0" xfId="0" applyFont="1" applyFill="1" applyBorder="1"/>
    <xf numFmtId="43" fontId="8" fillId="0" borderId="0" xfId="1" applyFont="1" applyFill="1"/>
    <xf numFmtId="49" fontId="3" fillId="0" borderId="0" xfId="0" applyNumberFormat="1" applyFont="1" applyFill="1" applyBorder="1"/>
    <xf numFmtId="43" fontId="10" fillId="0" borderId="0" xfId="1" applyFont="1" applyFill="1" applyBorder="1"/>
    <xf numFmtId="43" fontId="1" fillId="0" borderId="0" xfId="1" applyFont="1" applyFill="1" applyBorder="1"/>
    <xf numFmtId="0" fontId="11" fillId="0" borderId="0" xfId="0" applyFont="1" applyFill="1" applyBorder="1" applyAlignment="1">
      <alignment horizontal="left"/>
    </xf>
    <xf numFmtId="0" fontId="5" fillId="2" borderId="0" xfId="0" applyFont="1" applyFill="1" applyBorder="1"/>
    <xf numFmtId="43" fontId="6" fillId="2" borderId="0" xfId="1" applyFont="1" applyFill="1" applyBorder="1" applyAlignment="1">
      <alignment horizontal="center"/>
    </xf>
    <xf numFmtId="0" fontId="2" fillId="2" borderId="0" xfId="0" applyFont="1" applyFill="1" applyBorder="1"/>
    <xf numFmtId="43" fontId="9" fillId="2" borderId="0" xfId="1" applyFont="1" applyFill="1"/>
    <xf numFmtId="0" fontId="5" fillId="3" borderId="0" xfId="0" applyFont="1" applyFill="1" applyBorder="1"/>
    <xf numFmtId="0" fontId="7" fillId="3" borderId="0" xfId="0" applyFont="1" applyFill="1" applyBorder="1"/>
    <xf numFmtId="43" fontId="4" fillId="0" borderId="0" xfId="1" applyFont="1" applyFill="1" applyBorder="1" applyAlignment="1">
      <alignment horizontal="center"/>
    </xf>
    <xf numFmtId="43" fontId="8" fillId="0" borderId="0" xfId="1" applyFont="1" applyFill="1" applyBorder="1"/>
    <xf numFmtId="43" fontId="9" fillId="2" borderId="0" xfId="1" applyFont="1" applyFill="1" applyBorder="1"/>
    <xf numFmtId="0" fontId="2" fillId="4" borderId="2" xfId="0" applyFont="1" applyFill="1" applyBorder="1"/>
    <xf numFmtId="43" fontId="9" fillId="4" borderId="3" xfId="1" applyFont="1" applyFill="1" applyBorder="1"/>
    <xf numFmtId="0" fontId="2" fillId="4" borderId="4" xfId="0" applyFont="1" applyFill="1" applyBorder="1"/>
    <xf numFmtId="43" fontId="9" fillId="4" borderId="5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B3"/>
      <color rgb="FFC1FFC1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U124"/>
  <sheetViews>
    <sheetView tabSelected="1" zoomScale="75" zoomScaleNormal="75" workbookViewId="0">
      <selection activeCell="V46" sqref="V46"/>
    </sheetView>
  </sheetViews>
  <sheetFormatPr defaultColWidth="8.5703125" defaultRowHeight="12.75" x14ac:dyDescent="0.2"/>
  <cols>
    <col min="1" max="1" width="8.5703125" style="13" customWidth="1"/>
    <col min="2" max="2" width="18.7109375" style="13" bestFit="1" customWidth="1"/>
    <col min="3" max="3" width="2.5703125" style="13" customWidth="1"/>
    <col min="4" max="4" width="33.5703125" style="13" customWidth="1"/>
    <col min="5" max="5" width="2.5703125" style="16" customWidth="1"/>
    <col min="6" max="6" width="16.7109375" style="17" bestFit="1" customWidth="1"/>
    <col min="7" max="7" width="17.28515625" style="17" customWidth="1"/>
    <col min="8" max="8" width="11.140625" style="17" customWidth="1"/>
    <col min="9" max="9" width="12" style="17" bestFit="1" customWidth="1"/>
    <col min="10" max="10" width="8" style="17" customWidth="1"/>
    <col min="11" max="11" width="19.7109375" style="17" bestFit="1" customWidth="1"/>
    <col min="12" max="12" width="17.7109375" style="17" bestFit="1" customWidth="1"/>
    <col min="13" max="13" width="2.85546875" style="13" customWidth="1"/>
    <col min="14" max="14" width="3.42578125" style="13" customWidth="1"/>
    <col min="15" max="15" width="18.7109375" style="13" bestFit="1" customWidth="1"/>
    <col min="16" max="16" width="15.5703125" style="13" bestFit="1" customWidth="1"/>
    <col min="17" max="16384" width="8.5703125" style="13"/>
  </cols>
  <sheetData>
    <row r="1" spans="1:16" s="1" customFormat="1" ht="25.35" customHeight="1" x14ac:dyDescent="0.25">
      <c r="A1" s="2"/>
      <c r="B1" s="2"/>
      <c r="C1" s="2"/>
      <c r="D1" s="18" t="s">
        <v>126</v>
      </c>
      <c r="E1" s="2"/>
      <c r="F1" s="2"/>
      <c r="G1" s="2"/>
      <c r="H1" s="2"/>
      <c r="I1" s="2"/>
      <c r="J1" s="2"/>
      <c r="K1" s="2"/>
      <c r="L1" s="2"/>
    </row>
    <row r="2" spans="1:16" s="1" customFormat="1" ht="17.850000000000001" customHeight="1" x14ac:dyDescent="0.25">
      <c r="A2" s="2"/>
      <c r="B2" s="2"/>
      <c r="C2" s="2"/>
      <c r="D2" s="3"/>
      <c r="E2" s="4"/>
      <c r="F2" s="4"/>
      <c r="G2" s="4"/>
      <c r="H2" s="4"/>
      <c r="I2" s="4"/>
      <c r="J2" s="4"/>
      <c r="K2" s="4"/>
      <c r="L2" s="4"/>
    </row>
    <row r="3" spans="1:16" s="1" customFormat="1" ht="17.850000000000001" customHeight="1" x14ac:dyDescent="0.25">
      <c r="A3" s="1" t="s">
        <v>0</v>
      </c>
      <c r="D3" s="5"/>
      <c r="E3" s="6"/>
      <c r="F3" s="6"/>
      <c r="G3" s="6"/>
      <c r="H3" s="6"/>
      <c r="I3" s="6"/>
      <c r="J3" s="6"/>
      <c r="K3" s="6"/>
      <c r="L3" s="6"/>
    </row>
    <row r="4" spans="1:16" s="1" customFormat="1" ht="17.850000000000001" customHeight="1" x14ac:dyDescent="0.25">
      <c r="D4" s="5"/>
      <c r="E4" s="6"/>
      <c r="F4" s="25" t="s">
        <v>1</v>
      </c>
      <c r="G4" s="25"/>
      <c r="H4" s="25"/>
      <c r="I4" s="25"/>
      <c r="J4" s="25"/>
      <c r="K4" s="7"/>
      <c r="L4" s="6"/>
    </row>
    <row r="5" spans="1:16" s="2" customFormat="1" ht="17.850000000000001" customHeight="1" x14ac:dyDescent="0.25">
      <c r="A5" s="8" t="s">
        <v>2</v>
      </c>
      <c r="B5" s="23" t="s">
        <v>3</v>
      </c>
      <c r="D5" s="9" t="s">
        <v>4</v>
      </c>
      <c r="E5" s="4"/>
      <c r="F5" s="10" t="s">
        <v>5</v>
      </c>
      <c r="G5" s="11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O5" s="19" t="s">
        <v>3</v>
      </c>
      <c r="P5" s="20" t="s">
        <v>6</v>
      </c>
    </row>
    <row r="6" spans="1:16" ht="18" x14ac:dyDescent="0.25">
      <c r="A6" s="12" t="s">
        <v>12</v>
      </c>
      <c r="B6" s="24" t="s">
        <v>13</v>
      </c>
      <c r="D6" s="5" t="s">
        <v>14</v>
      </c>
      <c r="E6" s="6"/>
      <c r="F6" s="14"/>
      <c r="G6" s="14">
        <f>9010</f>
        <v>9010</v>
      </c>
      <c r="H6" s="14"/>
      <c r="I6" s="14"/>
      <c r="J6" s="14"/>
      <c r="K6" s="14"/>
      <c r="L6" s="6">
        <f>SUM(F6:K6)</f>
        <v>9010</v>
      </c>
      <c r="O6" s="21" t="s">
        <v>42</v>
      </c>
      <c r="P6" s="22"/>
    </row>
    <row r="7" spans="1:16" ht="18" x14ac:dyDescent="0.25">
      <c r="A7" s="12" t="s">
        <v>15</v>
      </c>
      <c r="B7" s="24" t="s">
        <v>16</v>
      </c>
      <c r="D7" s="5" t="s">
        <v>14</v>
      </c>
      <c r="E7" s="6"/>
      <c r="F7" s="14"/>
      <c r="G7" s="14">
        <f>29961.05</f>
        <v>29961.05</v>
      </c>
      <c r="H7" s="14"/>
      <c r="I7" s="14"/>
      <c r="J7" s="14"/>
      <c r="K7" s="14"/>
      <c r="L7" s="6">
        <f t="shared" ref="L7:L61" si="0">SUM(F7:K7)</f>
        <v>29961.05</v>
      </c>
      <c r="O7" s="21" t="s">
        <v>96</v>
      </c>
      <c r="P7" s="22"/>
    </row>
    <row r="8" spans="1:16" ht="18" x14ac:dyDescent="0.25">
      <c r="A8" s="12" t="s">
        <v>17</v>
      </c>
      <c r="B8" s="24" t="s">
        <v>18</v>
      </c>
      <c r="D8" s="5" t="s">
        <v>14</v>
      </c>
      <c r="E8" s="6"/>
      <c r="F8" s="14"/>
      <c r="G8" s="14">
        <f>531.25</f>
        <v>531.25</v>
      </c>
      <c r="H8" s="14"/>
      <c r="I8" s="14"/>
      <c r="J8" s="14"/>
      <c r="K8" s="14"/>
      <c r="L8" s="6">
        <f t="shared" si="0"/>
        <v>531.25</v>
      </c>
      <c r="O8" s="21" t="s">
        <v>38</v>
      </c>
      <c r="P8" s="22"/>
    </row>
    <row r="9" spans="1:16" ht="18" x14ac:dyDescent="0.25">
      <c r="A9" s="12" t="s">
        <v>19</v>
      </c>
      <c r="B9" s="24" t="s">
        <v>20</v>
      </c>
      <c r="D9" s="5" t="s">
        <v>14</v>
      </c>
      <c r="E9" s="6"/>
      <c r="F9" s="14"/>
      <c r="G9" s="14">
        <f>7908</f>
        <v>7908</v>
      </c>
      <c r="H9" s="14"/>
      <c r="I9" s="14"/>
      <c r="J9" s="14"/>
      <c r="K9" s="14"/>
      <c r="L9" s="6">
        <f t="shared" si="0"/>
        <v>7908</v>
      </c>
      <c r="O9" s="21" t="s">
        <v>92</v>
      </c>
      <c r="P9" s="22"/>
    </row>
    <row r="10" spans="1:16" ht="18" x14ac:dyDescent="0.25">
      <c r="A10" s="12" t="s">
        <v>21</v>
      </c>
      <c r="B10" s="24" t="s">
        <v>22</v>
      </c>
      <c r="D10" s="5" t="s">
        <v>14</v>
      </c>
      <c r="E10" s="6"/>
      <c r="F10" s="14"/>
      <c r="G10" s="14">
        <f>6375</f>
        <v>6375</v>
      </c>
      <c r="H10" s="14"/>
      <c r="I10" s="14"/>
      <c r="J10" s="14"/>
      <c r="K10" s="14"/>
      <c r="L10" s="6">
        <f t="shared" si="0"/>
        <v>6375</v>
      </c>
      <c r="O10" s="21" t="s">
        <v>127</v>
      </c>
      <c r="P10" s="22">
        <v>3260</v>
      </c>
    </row>
    <row r="11" spans="1:16" ht="18" x14ac:dyDescent="0.25">
      <c r="A11" s="12" t="s">
        <v>23</v>
      </c>
      <c r="B11" s="24" t="s">
        <v>24</v>
      </c>
      <c r="D11" s="5" t="s">
        <v>14</v>
      </c>
      <c r="E11" s="6"/>
      <c r="F11" s="14"/>
      <c r="G11" s="14"/>
      <c r="H11" s="14"/>
      <c r="I11" s="14"/>
      <c r="J11" s="14"/>
      <c r="K11" s="14"/>
      <c r="L11" s="6">
        <f t="shared" si="0"/>
        <v>0</v>
      </c>
      <c r="O11" s="28" t="s">
        <v>72</v>
      </c>
      <c r="P11" s="29"/>
    </row>
    <row r="12" spans="1:16" ht="18" x14ac:dyDescent="0.25">
      <c r="A12" s="12" t="s">
        <v>25</v>
      </c>
      <c r="B12" s="24" t="s">
        <v>26</v>
      </c>
      <c r="D12" s="5" t="s">
        <v>14</v>
      </c>
      <c r="E12" s="6"/>
      <c r="F12" s="14"/>
      <c r="G12" s="14">
        <f>9090.75</f>
        <v>9090.75</v>
      </c>
      <c r="H12" s="14"/>
      <c r="I12" s="14"/>
      <c r="J12" s="14"/>
      <c r="K12" s="14"/>
      <c r="L12" s="6">
        <f t="shared" si="0"/>
        <v>9090.75</v>
      </c>
      <c r="O12" s="30" t="s">
        <v>72</v>
      </c>
      <c r="P12" s="31">
        <v>2777</v>
      </c>
    </row>
    <row r="13" spans="1:16" ht="18" x14ac:dyDescent="0.25">
      <c r="A13" s="12" t="s">
        <v>27</v>
      </c>
      <c r="B13" s="24" t="s">
        <v>28</v>
      </c>
      <c r="D13" s="5" t="s">
        <v>14</v>
      </c>
      <c r="E13" s="6"/>
      <c r="F13" s="14"/>
      <c r="G13" s="14"/>
      <c r="H13" s="14"/>
      <c r="I13" s="14"/>
      <c r="J13" s="14"/>
      <c r="K13" s="14"/>
      <c r="L13" s="6">
        <f t="shared" si="0"/>
        <v>0</v>
      </c>
      <c r="O13" s="28" t="s">
        <v>44</v>
      </c>
      <c r="P13" s="29"/>
    </row>
    <row r="14" spans="1:16" ht="18" x14ac:dyDescent="0.25">
      <c r="A14" s="12" t="s">
        <v>29</v>
      </c>
      <c r="B14" s="24" t="s">
        <v>30</v>
      </c>
      <c r="D14" s="5" t="s">
        <v>14</v>
      </c>
      <c r="E14" s="6"/>
      <c r="F14" s="14"/>
      <c r="G14" s="14">
        <f>4495</f>
        <v>4495</v>
      </c>
      <c r="H14" s="14"/>
      <c r="I14" s="14"/>
      <c r="J14" s="14"/>
      <c r="K14" s="14"/>
      <c r="L14" s="6">
        <f t="shared" si="0"/>
        <v>4495</v>
      </c>
      <c r="O14" s="30" t="s">
        <v>44</v>
      </c>
      <c r="P14" s="31">
        <v>8262</v>
      </c>
    </row>
    <row r="15" spans="1:16" ht="18" x14ac:dyDescent="0.25">
      <c r="A15" s="12" t="s">
        <v>31</v>
      </c>
      <c r="B15" s="24" t="s">
        <v>32</v>
      </c>
      <c r="D15" s="5" t="s">
        <v>14</v>
      </c>
      <c r="E15" s="6"/>
      <c r="F15" s="14"/>
      <c r="G15" s="14">
        <f>695</f>
        <v>695</v>
      </c>
      <c r="H15" s="14"/>
      <c r="I15" s="14"/>
      <c r="J15" s="14"/>
      <c r="K15" s="14"/>
      <c r="L15" s="6">
        <f t="shared" si="0"/>
        <v>695</v>
      </c>
      <c r="O15" s="21" t="s">
        <v>106</v>
      </c>
      <c r="P15" s="22"/>
    </row>
    <row r="16" spans="1:16" ht="18" x14ac:dyDescent="0.25">
      <c r="A16" s="12" t="s">
        <v>33</v>
      </c>
      <c r="B16" s="24" t="s">
        <v>34</v>
      </c>
      <c r="D16" s="5" t="s">
        <v>14</v>
      </c>
      <c r="E16" s="6"/>
      <c r="F16" s="14"/>
      <c r="G16" s="14">
        <f>5134</f>
        <v>5134</v>
      </c>
      <c r="H16" s="14"/>
      <c r="I16" s="14"/>
      <c r="J16" s="14"/>
      <c r="K16" s="14"/>
      <c r="L16" s="6">
        <f t="shared" si="0"/>
        <v>5134</v>
      </c>
      <c r="O16" s="21" t="s">
        <v>90</v>
      </c>
      <c r="P16" s="22"/>
    </row>
    <row r="17" spans="1:16" ht="18" x14ac:dyDescent="0.25">
      <c r="A17" s="12" t="s">
        <v>35</v>
      </c>
      <c r="B17" s="24" t="s">
        <v>36</v>
      </c>
      <c r="D17" s="5" t="s">
        <v>14</v>
      </c>
      <c r="E17" s="6"/>
      <c r="F17" s="14"/>
      <c r="G17" s="14"/>
      <c r="H17" s="14"/>
      <c r="I17" s="14"/>
      <c r="J17" s="14"/>
      <c r="K17" s="14"/>
      <c r="L17" s="6">
        <f t="shared" si="0"/>
        <v>0</v>
      </c>
      <c r="O17" s="21" t="s">
        <v>30</v>
      </c>
      <c r="P17" s="22"/>
    </row>
    <row r="18" spans="1:16" ht="18" x14ac:dyDescent="0.25">
      <c r="A18" s="12" t="s">
        <v>37</v>
      </c>
      <c r="B18" s="24" t="s">
        <v>38</v>
      </c>
      <c r="D18" s="5" t="s">
        <v>14</v>
      </c>
      <c r="E18" s="6"/>
      <c r="F18" s="26"/>
      <c r="G18" s="26">
        <f>800</f>
        <v>800</v>
      </c>
      <c r="H18" s="26"/>
      <c r="I18" s="26"/>
      <c r="J18" s="26"/>
      <c r="K18" s="26"/>
      <c r="L18" s="6">
        <f t="shared" si="0"/>
        <v>800</v>
      </c>
      <c r="O18" s="21" t="s">
        <v>68</v>
      </c>
      <c r="P18" s="27"/>
    </row>
    <row r="19" spans="1:16" ht="18" x14ac:dyDescent="0.25">
      <c r="A19" s="12" t="s">
        <v>39</v>
      </c>
      <c r="B19" s="24" t="s">
        <v>40</v>
      </c>
      <c r="D19" s="5" t="s">
        <v>14</v>
      </c>
      <c r="E19" s="6"/>
      <c r="F19" s="26"/>
      <c r="G19" s="26"/>
      <c r="H19" s="26"/>
      <c r="I19" s="26"/>
      <c r="J19" s="26"/>
      <c r="K19" s="26"/>
      <c r="L19" s="6">
        <f t="shared" si="0"/>
        <v>0</v>
      </c>
      <c r="O19" s="28" t="s">
        <v>110</v>
      </c>
      <c r="P19" s="29"/>
    </row>
    <row r="20" spans="1:16" ht="18" x14ac:dyDescent="0.25">
      <c r="A20" s="12" t="s">
        <v>41</v>
      </c>
      <c r="B20" s="24" t="s">
        <v>42</v>
      </c>
      <c r="D20" s="5" t="s">
        <v>14</v>
      </c>
      <c r="E20" s="6"/>
      <c r="F20" s="26"/>
      <c r="G20" s="26">
        <f>1126.25</f>
        <v>1126.25</v>
      </c>
      <c r="H20" s="26"/>
      <c r="I20" s="26"/>
      <c r="J20" s="26"/>
      <c r="K20" s="26"/>
      <c r="L20" s="6">
        <f t="shared" si="0"/>
        <v>1126.25</v>
      </c>
      <c r="O20" s="30" t="s">
        <v>110</v>
      </c>
      <c r="P20" s="31">
        <v>1848.75</v>
      </c>
    </row>
    <row r="21" spans="1:16" ht="18" x14ac:dyDescent="0.25">
      <c r="A21" s="12" t="s">
        <v>43</v>
      </c>
      <c r="B21" s="24" t="s">
        <v>44</v>
      </c>
      <c r="D21" s="5" t="s">
        <v>14</v>
      </c>
      <c r="E21" s="6"/>
      <c r="F21" s="26"/>
      <c r="G21" s="26">
        <f>11598.25</f>
        <v>11598.25</v>
      </c>
      <c r="H21" s="26"/>
      <c r="I21" s="26"/>
      <c r="J21" s="26"/>
      <c r="K21" s="26"/>
      <c r="L21" s="6">
        <f t="shared" si="0"/>
        <v>11598.25</v>
      </c>
      <c r="O21" s="28" t="s">
        <v>86</v>
      </c>
      <c r="P21" s="29"/>
    </row>
    <row r="22" spans="1:16" ht="18" x14ac:dyDescent="0.25">
      <c r="A22" s="12" t="s">
        <v>45</v>
      </c>
      <c r="B22" s="24" t="s">
        <v>46</v>
      </c>
      <c r="D22" s="5" t="s">
        <v>14</v>
      </c>
      <c r="E22" s="6"/>
      <c r="F22" s="26"/>
      <c r="G22" s="26">
        <f>6775.25</f>
        <v>6775.25</v>
      </c>
      <c r="H22" s="26"/>
      <c r="I22" s="26"/>
      <c r="J22" s="26"/>
      <c r="K22" s="26"/>
      <c r="L22" s="6">
        <f t="shared" si="0"/>
        <v>6775.25</v>
      </c>
      <c r="O22" s="30" t="s">
        <v>86</v>
      </c>
      <c r="P22" s="31">
        <v>1015.75</v>
      </c>
    </row>
    <row r="23" spans="1:16" ht="18" x14ac:dyDescent="0.25">
      <c r="A23" s="12" t="s">
        <v>47</v>
      </c>
      <c r="B23" s="24" t="s">
        <v>48</v>
      </c>
      <c r="D23" s="5" t="s">
        <v>14</v>
      </c>
      <c r="E23" s="6"/>
      <c r="F23" s="26"/>
      <c r="G23" s="26">
        <f>42764.85</f>
        <v>42764.85</v>
      </c>
      <c r="H23" s="26"/>
      <c r="I23" s="26"/>
      <c r="J23" s="26"/>
      <c r="K23" s="26"/>
      <c r="L23" s="6">
        <f t="shared" si="0"/>
        <v>42764.85</v>
      </c>
      <c r="O23" s="21" t="s">
        <v>128</v>
      </c>
      <c r="P23" s="27">
        <v>14934.5</v>
      </c>
    </row>
    <row r="24" spans="1:16" ht="18" x14ac:dyDescent="0.25">
      <c r="A24" s="12" t="s">
        <v>49</v>
      </c>
      <c r="B24" s="24" t="s">
        <v>50</v>
      </c>
      <c r="D24" s="5" t="s">
        <v>14</v>
      </c>
      <c r="E24" s="6"/>
      <c r="F24" s="26"/>
      <c r="G24" s="26">
        <f>2790</f>
        <v>2790</v>
      </c>
      <c r="H24" s="26"/>
      <c r="I24" s="26"/>
      <c r="J24" s="26"/>
      <c r="K24" s="26"/>
      <c r="L24" s="6">
        <f t="shared" si="0"/>
        <v>2790</v>
      </c>
      <c r="O24" s="21" t="s">
        <v>128</v>
      </c>
      <c r="P24" s="27">
        <v>7691.65</v>
      </c>
    </row>
    <row r="25" spans="1:16" ht="18" x14ac:dyDescent="0.25">
      <c r="A25" s="12" t="s">
        <v>51</v>
      </c>
      <c r="B25" s="24" t="s">
        <v>52</v>
      </c>
      <c r="D25" s="5" t="s">
        <v>14</v>
      </c>
      <c r="E25" s="6"/>
      <c r="F25" s="26"/>
      <c r="G25" s="26"/>
      <c r="H25" s="26"/>
      <c r="I25" s="26"/>
      <c r="J25" s="26"/>
      <c r="K25" s="26"/>
      <c r="L25" s="6">
        <f t="shared" si="0"/>
        <v>0</v>
      </c>
      <c r="O25" s="21" t="s">
        <v>114</v>
      </c>
      <c r="P25" s="27"/>
    </row>
    <row r="26" spans="1:16" ht="18" x14ac:dyDescent="0.25">
      <c r="A26" s="12" t="s">
        <v>53</v>
      </c>
      <c r="B26" s="24" t="s">
        <v>54</v>
      </c>
      <c r="D26" s="5" t="s">
        <v>14</v>
      </c>
      <c r="E26" s="6"/>
      <c r="F26" s="26"/>
      <c r="G26" s="26">
        <f>3840</f>
        <v>3840</v>
      </c>
      <c r="H26" s="26"/>
      <c r="I26" s="26"/>
      <c r="J26" s="26"/>
      <c r="K26" s="26"/>
      <c r="L26" s="6">
        <f t="shared" si="0"/>
        <v>3840</v>
      </c>
      <c r="O26" s="28" t="s">
        <v>116</v>
      </c>
      <c r="P26" s="29"/>
    </row>
    <row r="27" spans="1:16" ht="18" x14ac:dyDescent="0.25">
      <c r="A27" s="12" t="s">
        <v>55</v>
      </c>
      <c r="B27" s="24" t="s">
        <v>56</v>
      </c>
      <c r="D27" s="5" t="s">
        <v>14</v>
      </c>
      <c r="E27" s="6"/>
      <c r="F27" s="26"/>
      <c r="G27" s="26"/>
      <c r="H27" s="26"/>
      <c r="I27" s="26"/>
      <c r="J27" s="26"/>
      <c r="K27" s="26"/>
      <c r="L27" s="6">
        <f t="shared" si="0"/>
        <v>0</v>
      </c>
      <c r="O27" s="30" t="s">
        <v>116</v>
      </c>
      <c r="P27" s="31">
        <v>6577.5</v>
      </c>
    </row>
    <row r="28" spans="1:16" ht="18" x14ac:dyDescent="0.25">
      <c r="A28" s="12" t="s">
        <v>57</v>
      </c>
      <c r="B28" s="24" t="s">
        <v>58</v>
      </c>
      <c r="D28" s="5" t="s">
        <v>14</v>
      </c>
      <c r="E28" s="6"/>
      <c r="F28" s="26"/>
      <c r="G28" s="26">
        <f>10956.5</f>
        <v>10956.5</v>
      </c>
      <c r="H28" s="26"/>
      <c r="I28" s="26"/>
      <c r="J28" s="26"/>
      <c r="K28" s="26"/>
      <c r="L28" s="6">
        <f t="shared" si="0"/>
        <v>10956.5</v>
      </c>
      <c r="O28" s="28" t="s">
        <v>34</v>
      </c>
      <c r="P28" s="29"/>
    </row>
    <row r="29" spans="1:16" ht="18" x14ac:dyDescent="0.25">
      <c r="A29" s="12" t="s">
        <v>59</v>
      </c>
      <c r="B29" s="24" t="s">
        <v>60</v>
      </c>
      <c r="D29" s="5" t="s">
        <v>14</v>
      </c>
      <c r="E29" s="6"/>
      <c r="F29" s="26"/>
      <c r="G29" s="26">
        <f>16675.3</f>
        <v>16675.3</v>
      </c>
      <c r="H29" s="26"/>
      <c r="I29" s="26"/>
      <c r="J29" s="26"/>
      <c r="K29" s="26"/>
      <c r="L29" s="6">
        <f t="shared" si="0"/>
        <v>16675.3</v>
      </c>
      <c r="O29" s="30" t="s">
        <v>34</v>
      </c>
      <c r="P29" s="31">
        <v>2813.5</v>
      </c>
    </row>
    <row r="30" spans="1:16" ht="18" x14ac:dyDescent="0.25">
      <c r="A30" s="12" t="s">
        <v>61</v>
      </c>
      <c r="B30" s="24" t="s">
        <v>62</v>
      </c>
      <c r="D30" s="5" t="s">
        <v>14</v>
      </c>
      <c r="E30" s="6"/>
      <c r="F30" s="26"/>
      <c r="G30" s="26"/>
      <c r="H30" s="26"/>
      <c r="I30" s="26"/>
      <c r="J30" s="26"/>
      <c r="K30" s="26"/>
      <c r="L30" s="6">
        <f t="shared" si="0"/>
        <v>0</v>
      </c>
      <c r="O30" s="28" t="s">
        <v>118</v>
      </c>
      <c r="P30" s="29"/>
    </row>
    <row r="31" spans="1:16" ht="18" x14ac:dyDescent="0.25">
      <c r="A31" s="12" t="s">
        <v>63</v>
      </c>
      <c r="B31" s="24" t="s">
        <v>64</v>
      </c>
      <c r="D31" s="5" t="s">
        <v>14</v>
      </c>
      <c r="E31" s="6"/>
      <c r="F31" s="26"/>
      <c r="G31" s="26">
        <f>2261</f>
        <v>2261</v>
      </c>
      <c r="H31" s="26"/>
      <c r="I31" s="26"/>
      <c r="J31" s="26"/>
      <c r="K31" s="26"/>
      <c r="L31" s="6">
        <f t="shared" si="0"/>
        <v>2261</v>
      </c>
      <c r="O31" s="30" t="s">
        <v>118</v>
      </c>
      <c r="P31" s="31">
        <v>34884</v>
      </c>
    </row>
    <row r="32" spans="1:16" ht="18" x14ac:dyDescent="0.25">
      <c r="A32" s="12" t="s">
        <v>65</v>
      </c>
      <c r="B32" s="24" t="s">
        <v>66</v>
      </c>
      <c r="D32" s="5" t="s">
        <v>14</v>
      </c>
      <c r="E32" s="6"/>
      <c r="F32" s="26"/>
      <c r="G32" s="26"/>
      <c r="H32" s="26"/>
      <c r="I32" s="26"/>
      <c r="J32" s="26"/>
      <c r="K32" s="26"/>
      <c r="L32" s="6">
        <f t="shared" si="0"/>
        <v>0</v>
      </c>
      <c r="O32" s="28" t="s">
        <v>46</v>
      </c>
      <c r="P32" s="29"/>
    </row>
    <row r="33" spans="1:16" ht="18" x14ac:dyDescent="0.25">
      <c r="A33" s="12" t="s">
        <v>67</v>
      </c>
      <c r="B33" s="24" t="s">
        <v>68</v>
      </c>
      <c r="D33" s="5" t="s">
        <v>14</v>
      </c>
      <c r="E33" s="6"/>
      <c r="F33" s="26"/>
      <c r="G33" s="26">
        <f>11586.25</f>
        <v>11586.25</v>
      </c>
      <c r="H33" s="26"/>
      <c r="I33" s="26"/>
      <c r="J33" s="26"/>
      <c r="K33" s="26"/>
      <c r="L33" s="6">
        <f t="shared" si="0"/>
        <v>11586.25</v>
      </c>
      <c r="O33" s="30" t="s">
        <v>46</v>
      </c>
      <c r="P33" s="31">
        <v>3475</v>
      </c>
    </row>
    <row r="34" spans="1:16" ht="18" x14ac:dyDescent="0.25">
      <c r="A34" s="12" t="s">
        <v>69</v>
      </c>
      <c r="B34" s="24" t="s">
        <v>70</v>
      </c>
      <c r="D34" s="5" t="s">
        <v>14</v>
      </c>
      <c r="E34" s="6"/>
      <c r="F34" s="26"/>
      <c r="G34" s="26"/>
      <c r="H34" s="26"/>
      <c r="I34" s="26"/>
      <c r="J34" s="26"/>
      <c r="K34" s="26"/>
      <c r="L34" s="6">
        <f t="shared" si="0"/>
        <v>0</v>
      </c>
      <c r="O34" s="21" t="s">
        <v>13</v>
      </c>
      <c r="P34" s="27"/>
    </row>
    <row r="35" spans="1:16" ht="18" x14ac:dyDescent="0.25">
      <c r="A35" s="12" t="s">
        <v>71</v>
      </c>
      <c r="B35" s="24" t="s">
        <v>72</v>
      </c>
      <c r="D35" s="5" t="s">
        <v>14</v>
      </c>
      <c r="E35" s="6"/>
      <c r="F35" s="26"/>
      <c r="G35" s="26">
        <f>1249.5</f>
        <v>1249.5</v>
      </c>
      <c r="H35" s="26"/>
      <c r="I35" s="26"/>
      <c r="J35" s="26"/>
      <c r="K35" s="26"/>
      <c r="L35" s="6">
        <f t="shared" si="0"/>
        <v>1249.5</v>
      </c>
      <c r="O35" s="21" t="s">
        <v>120</v>
      </c>
      <c r="P35" s="27"/>
    </row>
    <row r="36" spans="1:16" ht="18" x14ac:dyDescent="0.25">
      <c r="A36" s="12" t="s">
        <v>73</v>
      </c>
      <c r="B36" s="24" t="s">
        <v>74</v>
      </c>
      <c r="D36" s="5" t="s">
        <v>14</v>
      </c>
      <c r="E36" s="6"/>
      <c r="F36" s="26"/>
      <c r="G36" s="26">
        <f>28537</f>
        <v>28537</v>
      </c>
      <c r="H36" s="26"/>
      <c r="I36" s="26"/>
      <c r="J36" s="26"/>
      <c r="K36" s="26"/>
      <c r="L36" s="6">
        <f>SUM(F36:K36)</f>
        <v>28537</v>
      </c>
      <c r="O36" s="21" t="s">
        <v>129</v>
      </c>
      <c r="P36" s="27">
        <v>12702.4</v>
      </c>
    </row>
    <row r="37" spans="1:16" ht="18" x14ac:dyDescent="0.25">
      <c r="A37" s="12" t="s">
        <v>75</v>
      </c>
      <c r="B37" s="24" t="s">
        <v>76</v>
      </c>
      <c r="D37" s="5" t="s">
        <v>14</v>
      </c>
      <c r="E37" s="6"/>
      <c r="F37" s="26"/>
      <c r="G37" s="26">
        <f>21887</f>
        <v>21887</v>
      </c>
      <c r="H37" s="26"/>
      <c r="I37" s="26"/>
      <c r="J37" s="26"/>
      <c r="K37" s="26"/>
      <c r="L37" s="6">
        <f t="shared" si="0"/>
        <v>21887</v>
      </c>
      <c r="O37" s="21" t="s">
        <v>32</v>
      </c>
      <c r="P37" s="27"/>
    </row>
    <row r="38" spans="1:16" ht="18" x14ac:dyDescent="0.25">
      <c r="A38" s="12" t="s">
        <v>77</v>
      </c>
      <c r="B38" s="24" t="s">
        <v>78</v>
      </c>
      <c r="D38" s="5" t="s">
        <v>14</v>
      </c>
      <c r="E38" s="6"/>
      <c r="F38" s="26"/>
      <c r="G38" s="26"/>
      <c r="H38" s="26"/>
      <c r="I38" s="26"/>
      <c r="J38" s="26"/>
      <c r="K38" s="26"/>
      <c r="L38" s="6">
        <f t="shared" si="0"/>
        <v>0</v>
      </c>
      <c r="O38" s="28" t="s">
        <v>48</v>
      </c>
      <c r="P38" s="29"/>
    </row>
    <row r="39" spans="1:16" ht="18" x14ac:dyDescent="0.25">
      <c r="A39" s="12" t="s">
        <v>79</v>
      </c>
      <c r="B39" s="24" t="s">
        <v>80</v>
      </c>
      <c r="D39" s="5" t="s">
        <v>14</v>
      </c>
      <c r="E39" s="6"/>
      <c r="F39" s="26"/>
      <c r="G39" s="26"/>
      <c r="H39" s="26"/>
      <c r="I39" s="26"/>
      <c r="J39" s="26"/>
      <c r="K39" s="26"/>
      <c r="L39" s="6">
        <f t="shared" si="0"/>
        <v>0</v>
      </c>
      <c r="O39" s="30" t="s">
        <v>48</v>
      </c>
      <c r="P39" s="31">
        <v>1805</v>
      </c>
    </row>
    <row r="40" spans="1:16" ht="18" x14ac:dyDescent="0.25">
      <c r="A40" s="12" t="s">
        <v>81</v>
      </c>
      <c r="B40" s="24" t="s">
        <v>82</v>
      </c>
      <c r="D40" s="5" t="s">
        <v>14</v>
      </c>
      <c r="E40" s="6"/>
      <c r="F40" s="26"/>
      <c r="G40" s="26"/>
      <c r="H40" s="26"/>
      <c r="I40" s="26"/>
      <c r="J40" s="26"/>
      <c r="K40" s="26"/>
      <c r="L40" s="6">
        <f t="shared" si="0"/>
        <v>0</v>
      </c>
      <c r="O40" s="21" t="s">
        <v>50</v>
      </c>
      <c r="P40" s="27"/>
    </row>
    <row r="41" spans="1:16" ht="18" x14ac:dyDescent="0.25">
      <c r="A41" s="12" t="s">
        <v>83</v>
      </c>
      <c r="B41" s="24" t="s">
        <v>84</v>
      </c>
      <c r="D41" s="5" t="s">
        <v>14</v>
      </c>
      <c r="E41" s="6"/>
      <c r="F41" s="26"/>
      <c r="G41" s="26"/>
      <c r="H41" s="26"/>
      <c r="I41" s="26"/>
      <c r="J41" s="26"/>
      <c r="K41" s="26"/>
      <c r="L41" s="6">
        <f t="shared" si="0"/>
        <v>0</v>
      </c>
      <c r="O41" s="28" t="s">
        <v>54</v>
      </c>
      <c r="P41" s="29"/>
    </row>
    <row r="42" spans="1:16" ht="18" x14ac:dyDescent="0.25">
      <c r="A42" s="12" t="s">
        <v>85</v>
      </c>
      <c r="B42" s="24" t="s">
        <v>86</v>
      </c>
      <c r="D42" s="5" t="s">
        <v>14</v>
      </c>
      <c r="E42" s="6"/>
      <c r="F42" s="26"/>
      <c r="G42" s="26">
        <f>17735</f>
        <v>17735</v>
      </c>
      <c r="H42" s="26"/>
      <c r="I42" s="26"/>
      <c r="J42" s="26"/>
      <c r="K42" s="26"/>
      <c r="L42" s="6">
        <f t="shared" si="0"/>
        <v>17735</v>
      </c>
      <c r="O42" s="30" t="s">
        <v>54</v>
      </c>
      <c r="P42" s="31">
        <v>1041.25</v>
      </c>
    </row>
    <row r="43" spans="1:16" ht="18" x14ac:dyDescent="0.25">
      <c r="A43" s="12" t="s">
        <v>87</v>
      </c>
      <c r="B43" s="24" t="s">
        <v>88</v>
      </c>
      <c r="D43" s="5" t="s">
        <v>14</v>
      </c>
      <c r="E43" s="6"/>
      <c r="F43" s="26"/>
      <c r="G43" s="26"/>
      <c r="H43" s="26"/>
      <c r="I43" s="26"/>
      <c r="J43" s="26"/>
      <c r="K43" s="26"/>
      <c r="L43" s="6">
        <f t="shared" si="0"/>
        <v>0</v>
      </c>
      <c r="O43" s="28" t="s">
        <v>16</v>
      </c>
      <c r="P43" s="29"/>
    </row>
    <row r="44" spans="1:16" ht="18" x14ac:dyDescent="0.25">
      <c r="A44" s="12" t="s">
        <v>89</v>
      </c>
      <c r="B44" s="24" t="s">
        <v>90</v>
      </c>
      <c r="D44" s="5" t="s">
        <v>14</v>
      </c>
      <c r="E44" s="6"/>
      <c r="F44" s="26"/>
      <c r="G44" s="26">
        <f>500</f>
        <v>500</v>
      </c>
      <c r="H44" s="26"/>
      <c r="I44" s="26"/>
      <c r="J44" s="26"/>
      <c r="K44" s="26"/>
      <c r="L44" s="6">
        <f t="shared" si="0"/>
        <v>500</v>
      </c>
      <c r="O44" s="30" t="s">
        <v>16</v>
      </c>
      <c r="P44" s="31">
        <v>11755.5</v>
      </c>
    </row>
    <row r="45" spans="1:16" ht="18" x14ac:dyDescent="0.25">
      <c r="A45" s="12" t="s">
        <v>91</v>
      </c>
      <c r="B45" s="24" t="s">
        <v>92</v>
      </c>
      <c r="D45" s="5" t="s">
        <v>14</v>
      </c>
      <c r="E45" s="6"/>
      <c r="F45" s="26"/>
      <c r="G45" s="26">
        <f>3330</f>
        <v>3330</v>
      </c>
      <c r="H45" s="26"/>
      <c r="I45" s="26"/>
      <c r="J45" s="26"/>
      <c r="K45" s="26"/>
      <c r="L45" s="6">
        <f t="shared" si="0"/>
        <v>3330</v>
      </c>
      <c r="O45" s="21" t="s">
        <v>18</v>
      </c>
      <c r="P45" s="27"/>
    </row>
    <row r="46" spans="1:16" ht="18" x14ac:dyDescent="0.25">
      <c r="A46" s="12" t="s">
        <v>93</v>
      </c>
      <c r="B46" s="24" t="s">
        <v>94</v>
      </c>
      <c r="D46" s="5" t="s">
        <v>14</v>
      </c>
      <c r="E46" s="6"/>
      <c r="F46" s="26"/>
      <c r="G46" s="26"/>
      <c r="H46" s="26"/>
      <c r="I46" s="26"/>
      <c r="J46" s="26"/>
      <c r="K46" s="26"/>
      <c r="L46" s="6">
        <f t="shared" si="0"/>
        <v>0</v>
      </c>
      <c r="O46" s="21" t="s">
        <v>26</v>
      </c>
      <c r="P46" s="27"/>
    </row>
    <row r="47" spans="1:16" ht="18" x14ac:dyDescent="0.25">
      <c r="A47" s="12" t="s">
        <v>95</v>
      </c>
      <c r="B47" s="24" t="s">
        <v>96</v>
      </c>
      <c r="D47" s="5" t="s">
        <v>14</v>
      </c>
      <c r="E47" s="6"/>
      <c r="F47" s="26"/>
      <c r="G47" s="26">
        <f>590</f>
        <v>590</v>
      </c>
      <c r="H47" s="26"/>
      <c r="I47" s="26"/>
      <c r="J47" s="26"/>
      <c r="K47" s="26"/>
      <c r="L47" s="6">
        <f t="shared" si="0"/>
        <v>590</v>
      </c>
      <c r="O47" s="21" t="s">
        <v>26</v>
      </c>
      <c r="P47" s="27">
        <v>2099</v>
      </c>
    </row>
    <row r="48" spans="1:16" ht="18" x14ac:dyDescent="0.25">
      <c r="A48" s="12" t="s">
        <v>97</v>
      </c>
      <c r="B48" s="24" t="s">
        <v>98</v>
      </c>
      <c r="D48" s="5" t="s">
        <v>14</v>
      </c>
      <c r="E48" s="6"/>
      <c r="F48" s="26"/>
      <c r="G48" s="26"/>
      <c r="H48" s="26"/>
      <c r="I48" s="26"/>
      <c r="J48" s="26"/>
      <c r="K48" s="26"/>
      <c r="L48" s="6">
        <f t="shared" si="0"/>
        <v>0</v>
      </c>
      <c r="O48" s="21" t="s">
        <v>124</v>
      </c>
      <c r="P48" s="27"/>
    </row>
    <row r="49" spans="1:21" ht="18" x14ac:dyDescent="0.25">
      <c r="A49" s="12" t="s">
        <v>99</v>
      </c>
      <c r="B49" s="24" t="s">
        <v>100</v>
      </c>
      <c r="D49" s="5" t="s">
        <v>14</v>
      </c>
      <c r="E49" s="6"/>
      <c r="F49" s="26"/>
      <c r="G49" s="26"/>
      <c r="H49" s="26"/>
      <c r="I49" s="26"/>
      <c r="J49" s="26"/>
      <c r="K49" s="26"/>
      <c r="L49" s="6">
        <f t="shared" si="0"/>
        <v>0</v>
      </c>
      <c r="O49" s="21" t="s">
        <v>76</v>
      </c>
      <c r="P49" s="27"/>
    </row>
    <row r="50" spans="1:21" ht="18" x14ac:dyDescent="0.25">
      <c r="A50" s="12" t="s">
        <v>101</v>
      </c>
      <c r="B50" s="24" t="s">
        <v>102</v>
      </c>
      <c r="D50" s="5" t="s">
        <v>14</v>
      </c>
      <c r="E50" s="6"/>
      <c r="F50" s="26"/>
      <c r="G50" s="26"/>
      <c r="H50" s="26"/>
      <c r="I50" s="26"/>
      <c r="J50" s="26"/>
      <c r="K50" s="26"/>
      <c r="L50" s="6">
        <f t="shared" si="0"/>
        <v>0</v>
      </c>
      <c r="O50" s="28" t="s">
        <v>58</v>
      </c>
      <c r="P50" s="29"/>
    </row>
    <row r="51" spans="1:21" ht="18" x14ac:dyDescent="0.25">
      <c r="A51" s="12" t="s">
        <v>103</v>
      </c>
      <c r="B51" s="24" t="s">
        <v>104</v>
      </c>
      <c r="D51" s="5" t="s">
        <v>14</v>
      </c>
      <c r="E51" s="6"/>
      <c r="F51" s="26"/>
      <c r="G51" s="26">
        <f>1224</f>
        <v>1224</v>
      </c>
      <c r="H51" s="26"/>
      <c r="I51" s="26"/>
      <c r="J51" s="26"/>
      <c r="K51" s="26"/>
      <c r="L51" s="6">
        <f t="shared" si="0"/>
        <v>1224</v>
      </c>
      <c r="O51" s="30" t="s">
        <v>58</v>
      </c>
      <c r="P51" s="31">
        <v>8349.75</v>
      </c>
    </row>
    <row r="52" spans="1:21" ht="18" x14ac:dyDescent="0.25">
      <c r="A52" s="12" t="s">
        <v>105</v>
      </c>
      <c r="B52" s="24" t="s">
        <v>106</v>
      </c>
      <c r="D52" s="5" t="s">
        <v>14</v>
      </c>
      <c r="E52" s="6"/>
      <c r="F52" s="26"/>
      <c r="G52" s="26">
        <f>1200</f>
        <v>1200</v>
      </c>
      <c r="H52" s="26"/>
      <c r="I52" s="26"/>
      <c r="J52" s="26"/>
      <c r="K52" s="26"/>
      <c r="L52" s="6">
        <f t="shared" si="0"/>
        <v>1200</v>
      </c>
      <c r="O52" s="28" t="s">
        <v>22</v>
      </c>
      <c r="P52" s="29"/>
    </row>
    <row r="53" spans="1:21" ht="18" x14ac:dyDescent="0.25">
      <c r="A53" s="12" t="s">
        <v>107</v>
      </c>
      <c r="B53" s="24" t="s">
        <v>108</v>
      </c>
      <c r="D53" s="5" t="s">
        <v>14</v>
      </c>
      <c r="E53" s="6"/>
      <c r="F53" s="26"/>
      <c r="G53" s="26"/>
      <c r="H53" s="26"/>
      <c r="I53" s="26"/>
      <c r="J53" s="26"/>
      <c r="K53" s="26"/>
      <c r="L53" s="6">
        <f t="shared" si="0"/>
        <v>0</v>
      </c>
      <c r="O53" s="30" t="s">
        <v>22</v>
      </c>
      <c r="P53" s="31">
        <v>4760</v>
      </c>
    </row>
    <row r="54" spans="1:21" ht="18" x14ac:dyDescent="0.25">
      <c r="A54" s="12" t="s">
        <v>109</v>
      </c>
      <c r="B54" s="24" t="s">
        <v>110</v>
      </c>
      <c r="D54" s="5" t="s">
        <v>14</v>
      </c>
      <c r="E54" s="6"/>
      <c r="F54" s="26"/>
      <c r="G54" s="26">
        <f>6651.25</f>
        <v>6651.25</v>
      </c>
      <c r="H54" s="26"/>
      <c r="I54" s="26"/>
      <c r="J54" s="26"/>
      <c r="K54" s="26"/>
      <c r="L54" s="6">
        <f t="shared" si="0"/>
        <v>6651.25</v>
      </c>
      <c r="O54" s="28" t="s">
        <v>60</v>
      </c>
      <c r="P54" s="29"/>
    </row>
    <row r="55" spans="1:21" ht="18" x14ac:dyDescent="0.25">
      <c r="A55" s="12" t="s">
        <v>111</v>
      </c>
      <c r="B55" s="24" t="s">
        <v>112</v>
      </c>
      <c r="D55" s="5" t="s">
        <v>14</v>
      </c>
      <c r="E55" s="6"/>
      <c r="F55" s="26"/>
      <c r="G55" s="26"/>
      <c r="H55" s="26"/>
      <c r="I55" s="26"/>
      <c r="J55" s="26"/>
      <c r="K55" s="26"/>
      <c r="L55" s="6">
        <f t="shared" si="0"/>
        <v>0</v>
      </c>
      <c r="O55" s="30" t="s">
        <v>60</v>
      </c>
      <c r="P55" s="31">
        <v>204</v>
      </c>
    </row>
    <row r="56" spans="1:21" ht="18" x14ac:dyDescent="0.25">
      <c r="A56" s="12" t="s">
        <v>113</v>
      </c>
      <c r="B56" s="24" t="s">
        <v>114</v>
      </c>
      <c r="D56" s="5" t="s">
        <v>14</v>
      </c>
      <c r="E56" s="6"/>
      <c r="F56" s="26"/>
      <c r="G56" s="26">
        <f>1487.5</f>
        <v>1487.5</v>
      </c>
      <c r="H56" s="26"/>
      <c r="I56" s="26"/>
      <c r="J56" s="26"/>
      <c r="K56" s="26"/>
      <c r="L56" s="6">
        <f t="shared" si="0"/>
        <v>1487.5</v>
      </c>
      <c r="O56" s="21" t="s">
        <v>74</v>
      </c>
      <c r="P56" s="27"/>
    </row>
    <row r="57" spans="1:21" ht="18" x14ac:dyDescent="0.25">
      <c r="A57" s="12" t="s">
        <v>115</v>
      </c>
      <c r="B57" s="24" t="s">
        <v>116</v>
      </c>
      <c r="D57" s="5" t="s">
        <v>14</v>
      </c>
      <c r="E57" s="6"/>
      <c r="F57" s="26"/>
      <c r="G57" s="26">
        <f>9325.25</f>
        <v>9325.25</v>
      </c>
      <c r="H57" s="26"/>
      <c r="I57" s="26"/>
      <c r="J57" s="26"/>
      <c r="K57" s="26"/>
      <c r="L57" s="6">
        <f t="shared" si="0"/>
        <v>9325.25</v>
      </c>
      <c r="O57" s="21" t="s">
        <v>104</v>
      </c>
      <c r="P57" s="27"/>
    </row>
    <row r="58" spans="1:21" ht="18" x14ac:dyDescent="0.25">
      <c r="A58" s="12" t="s">
        <v>117</v>
      </c>
      <c r="B58" s="24" t="s">
        <v>118</v>
      </c>
      <c r="D58" s="5" t="s">
        <v>14</v>
      </c>
      <c r="E58" s="6"/>
      <c r="F58" s="26"/>
      <c r="G58" s="26">
        <f>69559.75</f>
        <v>69559.75</v>
      </c>
      <c r="H58" s="26"/>
      <c r="I58" s="26"/>
      <c r="J58" s="26"/>
      <c r="K58" s="26"/>
      <c r="L58" s="6">
        <f t="shared" si="0"/>
        <v>69559.75</v>
      </c>
      <c r="O58" s="28" t="s">
        <v>64</v>
      </c>
      <c r="P58" s="29"/>
    </row>
    <row r="59" spans="1:21" ht="18" x14ac:dyDescent="0.25">
      <c r="A59" s="12" t="s">
        <v>119</v>
      </c>
      <c r="B59" s="24" t="s">
        <v>120</v>
      </c>
      <c r="D59" s="5" t="s">
        <v>14</v>
      </c>
      <c r="E59" s="6"/>
      <c r="F59" s="26"/>
      <c r="G59" s="26">
        <f>4029</f>
        <v>4029</v>
      </c>
      <c r="H59" s="26"/>
      <c r="I59" s="26"/>
      <c r="J59" s="26"/>
      <c r="K59" s="26"/>
      <c r="L59" s="6">
        <f t="shared" si="0"/>
        <v>4029</v>
      </c>
      <c r="O59" s="30" t="s">
        <v>64</v>
      </c>
      <c r="P59" s="31">
        <v>935</v>
      </c>
    </row>
    <row r="60" spans="1:21" ht="18" customHeight="1" x14ac:dyDescent="0.25">
      <c r="A60" s="12" t="s">
        <v>121</v>
      </c>
      <c r="B60" s="24" t="s">
        <v>122</v>
      </c>
      <c r="D60" s="5" t="s">
        <v>14</v>
      </c>
      <c r="E60" s="6"/>
      <c r="F60" s="26"/>
      <c r="G60" s="26"/>
      <c r="H60" s="26"/>
      <c r="I60" s="26"/>
      <c r="J60" s="26"/>
      <c r="K60" s="26"/>
      <c r="L60" s="6">
        <f t="shared" si="0"/>
        <v>0</v>
      </c>
      <c r="O60" s="13" t="s">
        <v>20</v>
      </c>
    </row>
    <row r="61" spans="1:21" ht="18" customHeight="1" x14ac:dyDescent="0.25">
      <c r="A61" s="12" t="s">
        <v>123</v>
      </c>
      <c r="B61" s="24" t="s">
        <v>124</v>
      </c>
      <c r="D61" s="5" t="s">
        <v>14</v>
      </c>
      <c r="E61" s="6"/>
      <c r="F61" s="26"/>
      <c r="G61" s="26">
        <f>115.6</f>
        <v>115.6</v>
      </c>
      <c r="H61" s="26"/>
      <c r="I61" s="26"/>
      <c r="J61" s="26"/>
      <c r="K61" s="26"/>
      <c r="L61" s="6">
        <f t="shared" si="0"/>
        <v>115.6</v>
      </c>
      <c r="O61" s="12"/>
      <c r="P61" s="12"/>
    </row>
    <row r="62" spans="1:21" ht="18" customHeight="1" x14ac:dyDescent="0.25">
      <c r="A62" s="12"/>
      <c r="B62" s="1"/>
      <c r="D62" s="5"/>
      <c r="E62" s="6"/>
      <c r="F62" s="14"/>
      <c r="G62" s="14"/>
      <c r="H62" s="14"/>
      <c r="I62" s="14"/>
      <c r="J62" s="14"/>
      <c r="K62" s="14"/>
      <c r="L62" s="6"/>
    </row>
    <row r="63" spans="1:21" ht="18" customHeight="1" x14ac:dyDescent="0.25">
      <c r="A63" s="12"/>
      <c r="B63" s="12"/>
      <c r="C63" s="12"/>
      <c r="D63" s="15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"/>
      <c r="P63" s="1"/>
      <c r="Q63" s="12"/>
      <c r="R63" s="12"/>
      <c r="S63" s="12"/>
      <c r="T63" s="12"/>
      <c r="U63" s="12"/>
    </row>
    <row r="64" spans="1:21" ht="18" customHeight="1" x14ac:dyDescent="0.2"/>
    <row r="65" spans="1:16" s="1" customFormat="1" ht="18" customHeight="1" x14ac:dyDescent="0.25">
      <c r="A65" s="12" t="s">
        <v>125</v>
      </c>
      <c r="D65" s="5"/>
      <c r="E65" s="6"/>
      <c r="F65" s="6">
        <f t="shared" ref="F65:L65" si="1">SUM(F6:F64)</f>
        <v>0</v>
      </c>
      <c r="G65" s="6">
        <f t="shared" si="1"/>
        <v>351794.54999999993</v>
      </c>
      <c r="H65" s="6">
        <f t="shared" si="1"/>
        <v>0</v>
      </c>
      <c r="I65" s="6">
        <f t="shared" si="1"/>
        <v>0</v>
      </c>
      <c r="J65" s="6">
        <f t="shared" si="1"/>
        <v>0</v>
      </c>
      <c r="K65" s="6">
        <f t="shared" si="1"/>
        <v>0</v>
      </c>
      <c r="L65" s="6">
        <f t="shared" si="1"/>
        <v>351794.54999999993</v>
      </c>
      <c r="O65" s="13"/>
      <c r="P65" s="13"/>
    </row>
    <row r="66" spans="1:16" ht="18" customHeight="1" x14ac:dyDescent="0.2"/>
    <row r="67" spans="1:16" ht="18" customHeight="1" x14ac:dyDescent="0.2">
      <c r="E67" s="13"/>
      <c r="F67" s="13"/>
      <c r="G67" s="13"/>
      <c r="H67" s="13"/>
      <c r="I67" s="13"/>
      <c r="J67" s="13"/>
      <c r="K67" s="13"/>
      <c r="L67" s="13"/>
    </row>
    <row r="68" spans="1:16" ht="18" customHeight="1" x14ac:dyDescent="0.2">
      <c r="E68" s="13"/>
      <c r="F68" s="13"/>
      <c r="G68" s="13"/>
      <c r="H68" s="13"/>
      <c r="I68" s="13"/>
      <c r="J68" s="13"/>
      <c r="K68" s="13"/>
      <c r="L68" s="13"/>
    </row>
    <row r="69" spans="1:16" ht="18" customHeight="1" x14ac:dyDescent="0.2">
      <c r="E69" s="13"/>
      <c r="F69" s="13"/>
      <c r="G69" s="13"/>
      <c r="H69" s="13"/>
      <c r="I69" s="13"/>
      <c r="J69" s="13"/>
      <c r="K69" s="13"/>
      <c r="L69" s="13"/>
    </row>
    <row r="70" spans="1:16" ht="18" customHeight="1" x14ac:dyDescent="0.2">
      <c r="E70" s="13"/>
      <c r="F70" s="13"/>
      <c r="G70" s="13"/>
      <c r="H70" s="13"/>
      <c r="I70" s="13"/>
      <c r="J70" s="13"/>
      <c r="K70" s="13"/>
      <c r="L70" s="13"/>
    </row>
    <row r="71" spans="1:16" ht="18" customHeight="1" x14ac:dyDescent="0.2">
      <c r="E71" s="13"/>
      <c r="F71" s="13"/>
      <c r="G71" s="13"/>
      <c r="H71" s="13"/>
      <c r="I71" s="13"/>
      <c r="J71" s="13"/>
      <c r="K71" s="13"/>
      <c r="L71" s="13"/>
    </row>
    <row r="72" spans="1:16" ht="18" customHeight="1" x14ac:dyDescent="0.2">
      <c r="E72" s="13"/>
      <c r="F72" s="13"/>
      <c r="G72" s="13"/>
      <c r="H72" s="13"/>
      <c r="I72" s="13"/>
      <c r="J72" s="13"/>
      <c r="K72" s="13"/>
      <c r="L72" s="13"/>
    </row>
    <row r="73" spans="1:16" ht="18" customHeight="1" x14ac:dyDescent="0.2">
      <c r="E73" s="13"/>
      <c r="F73" s="13"/>
      <c r="G73" s="13"/>
      <c r="H73" s="13"/>
      <c r="I73" s="13"/>
      <c r="J73" s="13"/>
      <c r="K73" s="13"/>
      <c r="L73" s="13"/>
    </row>
    <row r="74" spans="1:16" ht="18" customHeight="1" x14ac:dyDescent="0.2">
      <c r="E74" s="13"/>
      <c r="F74" s="13"/>
      <c r="G74" s="13"/>
      <c r="H74" s="13"/>
      <c r="I74" s="13"/>
      <c r="J74" s="13"/>
      <c r="K74" s="13"/>
      <c r="L74" s="13"/>
    </row>
    <row r="75" spans="1:16" ht="18" customHeight="1" x14ac:dyDescent="0.2">
      <c r="E75" s="13"/>
      <c r="F75" s="13"/>
      <c r="G75" s="13"/>
      <c r="H75" s="13"/>
      <c r="I75" s="13"/>
      <c r="J75" s="13"/>
      <c r="K75" s="13"/>
      <c r="L75" s="13"/>
    </row>
    <row r="76" spans="1:16" ht="18" customHeight="1" x14ac:dyDescent="0.2">
      <c r="E76" s="13"/>
      <c r="F76" s="13"/>
      <c r="G76" s="13"/>
      <c r="H76" s="13"/>
      <c r="I76" s="13"/>
      <c r="J76" s="13"/>
      <c r="K76" s="13"/>
      <c r="L76" s="13"/>
    </row>
    <row r="77" spans="1:16" ht="18" customHeight="1" x14ac:dyDescent="0.2">
      <c r="E77" s="13"/>
      <c r="F77" s="13"/>
      <c r="G77" s="13"/>
      <c r="H77" s="13"/>
      <c r="I77" s="13"/>
      <c r="J77" s="13"/>
      <c r="K77" s="13"/>
      <c r="L77" s="13"/>
    </row>
    <row r="78" spans="1:16" ht="18" customHeight="1" x14ac:dyDescent="0.2">
      <c r="E78" s="13"/>
      <c r="F78" s="13"/>
      <c r="G78" s="13"/>
      <c r="H78" s="13"/>
      <c r="I78" s="13"/>
      <c r="J78" s="13"/>
      <c r="K78" s="13"/>
      <c r="L78" s="13"/>
    </row>
    <row r="79" spans="1:16" ht="18" customHeight="1" x14ac:dyDescent="0.2">
      <c r="E79" s="13"/>
      <c r="F79" s="13"/>
      <c r="G79" s="13"/>
      <c r="H79" s="13"/>
      <c r="I79" s="13"/>
      <c r="J79" s="13"/>
      <c r="K79" s="13"/>
      <c r="L79" s="13"/>
    </row>
    <row r="80" spans="1:16" ht="18" customHeight="1" x14ac:dyDescent="0.2">
      <c r="E80" s="13"/>
      <c r="F80" s="13"/>
      <c r="G80" s="13"/>
      <c r="H80" s="13"/>
      <c r="I80" s="13"/>
      <c r="J80" s="13"/>
      <c r="K80" s="13"/>
      <c r="L80" s="13"/>
    </row>
    <row r="81" spans="5:12" ht="18" customHeight="1" x14ac:dyDescent="0.2">
      <c r="E81" s="13"/>
      <c r="F81" s="13"/>
      <c r="G81" s="13"/>
      <c r="H81" s="13"/>
      <c r="I81" s="13"/>
      <c r="J81" s="13"/>
      <c r="K81" s="13"/>
      <c r="L81" s="13"/>
    </row>
    <row r="82" spans="5:12" ht="18" customHeight="1" x14ac:dyDescent="0.2">
      <c r="E82" s="13"/>
      <c r="F82" s="13"/>
      <c r="G82" s="13"/>
      <c r="H82" s="13"/>
      <c r="I82" s="13"/>
      <c r="J82" s="13"/>
      <c r="K82" s="13"/>
      <c r="L82" s="13"/>
    </row>
    <row r="83" spans="5:12" ht="18" customHeight="1" x14ac:dyDescent="0.2">
      <c r="E83" s="13"/>
      <c r="F83" s="13"/>
      <c r="G83" s="13"/>
      <c r="H83" s="13"/>
      <c r="I83" s="13"/>
      <c r="J83" s="13"/>
      <c r="K83" s="13"/>
      <c r="L83" s="13"/>
    </row>
    <row r="84" spans="5:12" ht="18" customHeight="1" x14ac:dyDescent="0.2">
      <c r="E84" s="13"/>
      <c r="F84" s="13"/>
      <c r="G84" s="13"/>
      <c r="H84" s="13"/>
      <c r="I84" s="13"/>
      <c r="J84" s="13"/>
      <c r="K84" s="13"/>
      <c r="L84" s="13"/>
    </row>
    <row r="85" spans="5:12" ht="18" customHeight="1" x14ac:dyDescent="0.2">
      <c r="E85" s="13"/>
      <c r="F85" s="13"/>
      <c r="G85" s="13"/>
      <c r="H85" s="13"/>
      <c r="I85" s="13"/>
      <c r="J85" s="13"/>
      <c r="K85" s="13"/>
      <c r="L85" s="13"/>
    </row>
    <row r="86" spans="5:12" ht="18" customHeight="1" x14ac:dyDescent="0.2">
      <c r="E86" s="13"/>
      <c r="F86" s="13"/>
      <c r="G86" s="13"/>
      <c r="H86" s="13"/>
      <c r="I86" s="13"/>
      <c r="J86" s="13"/>
      <c r="K86" s="13"/>
      <c r="L86" s="13"/>
    </row>
    <row r="87" spans="5:12" ht="18" customHeight="1" x14ac:dyDescent="0.2">
      <c r="E87" s="13"/>
      <c r="F87" s="13"/>
      <c r="G87" s="13"/>
      <c r="H87" s="13"/>
      <c r="I87" s="13"/>
      <c r="J87" s="13"/>
      <c r="K87" s="13"/>
      <c r="L87" s="13"/>
    </row>
    <row r="88" spans="5:12" ht="18" customHeight="1" x14ac:dyDescent="0.2">
      <c r="E88" s="13"/>
      <c r="F88" s="13"/>
      <c r="G88" s="13"/>
      <c r="H88" s="13"/>
      <c r="I88" s="13"/>
      <c r="J88" s="13"/>
      <c r="K88" s="13"/>
      <c r="L88" s="13"/>
    </row>
    <row r="89" spans="5:12" ht="18" customHeight="1" x14ac:dyDescent="0.2">
      <c r="E89" s="13"/>
      <c r="F89" s="13"/>
      <c r="G89" s="13"/>
      <c r="H89" s="13"/>
      <c r="I89" s="13"/>
      <c r="J89" s="13"/>
      <c r="K89" s="13"/>
      <c r="L89" s="13"/>
    </row>
    <row r="90" spans="5:12" ht="18" customHeight="1" x14ac:dyDescent="0.2">
      <c r="E90" s="13"/>
      <c r="F90" s="13"/>
      <c r="G90" s="13"/>
      <c r="H90" s="13"/>
      <c r="I90" s="13"/>
      <c r="J90" s="13"/>
      <c r="K90" s="13"/>
      <c r="L90" s="13"/>
    </row>
    <row r="91" spans="5:12" ht="18" customHeight="1" x14ac:dyDescent="0.2">
      <c r="E91" s="13"/>
      <c r="F91" s="13"/>
      <c r="G91" s="13"/>
      <c r="H91" s="13"/>
      <c r="I91" s="13"/>
      <c r="J91" s="13"/>
      <c r="K91" s="13"/>
      <c r="L91" s="13"/>
    </row>
    <row r="92" spans="5:12" ht="18" customHeight="1" x14ac:dyDescent="0.2">
      <c r="E92" s="13"/>
      <c r="F92" s="13"/>
      <c r="G92" s="13"/>
      <c r="H92" s="13"/>
      <c r="I92" s="13"/>
      <c r="J92" s="13"/>
      <c r="K92" s="13"/>
      <c r="L92" s="13"/>
    </row>
    <row r="93" spans="5:12" ht="18" customHeight="1" x14ac:dyDescent="0.2">
      <c r="E93" s="13"/>
      <c r="F93" s="13"/>
      <c r="G93" s="13"/>
      <c r="H93" s="13"/>
      <c r="I93" s="13"/>
      <c r="J93" s="13"/>
      <c r="K93" s="13"/>
      <c r="L93" s="13"/>
    </row>
    <row r="94" spans="5:12" ht="18" customHeight="1" x14ac:dyDescent="0.2">
      <c r="E94" s="13"/>
      <c r="F94" s="13"/>
      <c r="G94" s="13"/>
      <c r="H94" s="13"/>
      <c r="I94" s="13"/>
      <c r="J94" s="13"/>
      <c r="K94" s="13"/>
      <c r="L94" s="13"/>
    </row>
    <row r="95" spans="5:12" ht="18" customHeight="1" x14ac:dyDescent="0.2">
      <c r="E95" s="13"/>
      <c r="F95" s="13"/>
      <c r="G95" s="13"/>
      <c r="H95" s="13"/>
      <c r="I95" s="13"/>
      <c r="J95" s="13"/>
      <c r="K95" s="13"/>
      <c r="L95" s="13"/>
    </row>
    <row r="96" spans="5:12" ht="18" customHeight="1" x14ac:dyDescent="0.2">
      <c r="E96" s="13"/>
      <c r="F96" s="13"/>
      <c r="G96" s="13"/>
      <c r="H96" s="13"/>
      <c r="I96" s="13"/>
      <c r="J96" s="13"/>
      <c r="K96" s="13"/>
      <c r="L96" s="13"/>
    </row>
    <row r="97" spans="5:12" ht="18" customHeight="1" x14ac:dyDescent="0.2">
      <c r="E97" s="13"/>
      <c r="F97" s="13"/>
      <c r="G97" s="13"/>
      <c r="H97" s="13"/>
      <c r="I97" s="13"/>
      <c r="J97" s="13"/>
      <c r="K97" s="13"/>
      <c r="L97" s="13"/>
    </row>
    <row r="98" spans="5:12" ht="18" customHeight="1" x14ac:dyDescent="0.2">
      <c r="E98" s="13"/>
      <c r="F98" s="13"/>
      <c r="G98" s="13"/>
      <c r="H98" s="13"/>
      <c r="I98" s="13"/>
      <c r="J98" s="13"/>
      <c r="K98" s="13"/>
      <c r="L98" s="13"/>
    </row>
    <row r="99" spans="5:12" ht="18" customHeight="1" x14ac:dyDescent="0.2">
      <c r="E99" s="13"/>
      <c r="F99" s="13"/>
      <c r="G99" s="13"/>
      <c r="H99" s="13"/>
      <c r="I99" s="13"/>
      <c r="J99" s="13"/>
      <c r="K99" s="13"/>
      <c r="L99" s="13"/>
    </row>
    <row r="100" spans="5:12" ht="18" customHeight="1" x14ac:dyDescent="0.2">
      <c r="E100" s="13"/>
      <c r="F100" s="13"/>
      <c r="G100" s="13"/>
      <c r="H100" s="13"/>
      <c r="I100" s="13"/>
      <c r="J100" s="13"/>
      <c r="K100" s="13"/>
      <c r="L100" s="13"/>
    </row>
    <row r="101" spans="5:12" ht="18" customHeight="1" x14ac:dyDescent="0.2">
      <c r="E101" s="13"/>
      <c r="F101" s="13"/>
      <c r="G101" s="13"/>
      <c r="H101" s="13"/>
      <c r="I101" s="13"/>
      <c r="J101" s="13"/>
      <c r="K101" s="13"/>
      <c r="L101" s="13"/>
    </row>
    <row r="102" spans="5:12" ht="18" customHeight="1" x14ac:dyDescent="0.2">
      <c r="E102" s="13"/>
      <c r="F102" s="13"/>
      <c r="G102" s="13"/>
      <c r="H102" s="13"/>
      <c r="I102" s="13"/>
      <c r="J102" s="13"/>
      <c r="K102" s="13"/>
      <c r="L102" s="13"/>
    </row>
    <row r="103" spans="5:12" ht="18" customHeight="1" x14ac:dyDescent="0.2">
      <c r="E103" s="13"/>
      <c r="F103" s="13"/>
      <c r="G103" s="13"/>
      <c r="H103" s="13"/>
      <c r="I103" s="13"/>
      <c r="J103" s="13"/>
      <c r="K103" s="13"/>
      <c r="L103" s="13"/>
    </row>
    <row r="104" spans="5:12" ht="18" customHeight="1" x14ac:dyDescent="0.2">
      <c r="E104" s="13"/>
      <c r="F104" s="13"/>
      <c r="G104" s="13"/>
      <c r="H104" s="13"/>
      <c r="I104" s="13"/>
      <c r="J104" s="13"/>
      <c r="K104" s="13"/>
      <c r="L104" s="13"/>
    </row>
    <row r="105" spans="5:12" ht="18" customHeight="1" x14ac:dyDescent="0.2">
      <c r="E105" s="13"/>
      <c r="F105" s="13"/>
      <c r="G105" s="13"/>
      <c r="H105" s="13"/>
      <c r="I105" s="13"/>
      <c r="J105" s="13"/>
      <c r="K105" s="13"/>
      <c r="L105" s="13"/>
    </row>
    <row r="106" spans="5:12" ht="18" customHeight="1" x14ac:dyDescent="0.2">
      <c r="E106" s="13"/>
      <c r="F106" s="13"/>
      <c r="G106" s="13"/>
      <c r="H106" s="13"/>
      <c r="I106" s="13"/>
      <c r="J106" s="13"/>
      <c r="K106" s="13"/>
      <c r="L106" s="13"/>
    </row>
    <row r="107" spans="5:12" ht="18" customHeight="1" x14ac:dyDescent="0.2">
      <c r="E107" s="13"/>
      <c r="F107" s="13"/>
      <c r="G107" s="13"/>
      <c r="H107" s="13"/>
      <c r="I107" s="13"/>
      <c r="J107" s="13"/>
      <c r="K107" s="13"/>
      <c r="L107" s="13"/>
    </row>
    <row r="108" spans="5:12" ht="18" customHeight="1" x14ac:dyDescent="0.2">
      <c r="E108" s="13"/>
      <c r="F108" s="13"/>
      <c r="G108" s="13"/>
      <c r="H108" s="13"/>
      <c r="I108" s="13"/>
      <c r="J108" s="13"/>
      <c r="K108" s="13"/>
      <c r="L108" s="13"/>
    </row>
    <row r="109" spans="5:12" ht="18" customHeight="1" x14ac:dyDescent="0.2">
      <c r="E109" s="13"/>
      <c r="F109" s="13"/>
      <c r="G109" s="13"/>
      <c r="H109" s="13"/>
      <c r="I109" s="13"/>
      <c r="J109" s="13"/>
      <c r="K109" s="13"/>
      <c r="L109" s="13"/>
    </row>
    <row r="110" spans="5:12" ht="18" customHeight="1" x14ac:dyDescent="0.2">
      <c r="E110" s="13"/>
      <c r="F110" s="13"/>
      <c r="G110" s="13"/>
      <c r="H110" s="13"/>
      <c r="I110" s="13"/>
      <c r="J110" s="13"/>
      <c r="K110" s="13"/>
      <c r="L110" s="13"/>
    </row>
    <row r="111" spans="5:12" ht="18" customHeight="1" x14ac:dyDescent="0.2">
      <c r="E111" s="13"/>
      <c r="F111" s="13"/>
      <c r="G111" s="13"/>
      <c r="H111" s="13"/>
      <c r="I111" s="13"/>
      <c r="J111" s="13"/>
      <c r="K111" s="13"/>
      <c r="L111" s="13"/>
    </row>
    <row r="112" spans="5:12" ht="18" customHeight="1" x14ac:dyDescent="0.2">
      <c r="E112" s="13"/>
      <c r="F112" s="13"/>
      <c r="G112" s="13"/>
      <c r="H112" s="13"/>
      <c r="I112" s="13"/>
      <c r="J112" s="13"/>
      <c r="K112" s="13"/>
      <c r="L112" s="13"/>
    </row>
    <row r="113" spans="5:12" ht="18" customHeight="1" x14ac:dyDescent="0.2">
      <c r="E113" s="13"/>
      <c r="F113" s="13"/>
      <c r="G113" s="13"/>
      <c r="H113" s="13"/>
      <c r="I113" s="13"/>
      <c r="J113" s="13"/>
      <c r="K113" s="13"/>
      <c r="L113" s="13"/>
    </row>
    <row r="114" spans="5:12" ht="18" customHeight="1" x14ac:dyDescent="0.2">
      <c r="E114" s="13"/>
      <c r="F114" s="13"/>
      <c r="G114" s="13"/>
      <c r="H114" s="13"/>
      <c r="I114" s="13"/>
      <c r="J114" s="13"/>
      <c r="K114" s="13"/>
      <c r="L114" s="13"/>
    </row>
    <row r="115" spans="5:12" ht="18" customHeight="1" x14ac:dyDescent="0.2">
      <c r="E115" s="13"/>
      <c r="F115" s="13"/>
      <c r="G115" s="13"/>
      <c r="H115" s="13"/>
      <c r="I115" s="13"/>
      <c r="J115" s="13"/>
      <c r="K115" s="13"/>
      <c r="L115" s="13"/>
    </row>
    <row r="116" spans="5:12" ht="18" customHeight="1" x14ac:dyDescent="0.2">
      <c r="E116" s="13"/>
      <c r="F116" s="13"/>
      <c r="G116" s="13"/>
      <c r="H116" s="13"/>
      <c r="I116" s="13"/>
      <c r="J116" s="13"/>
      <c r="K116" s="13"/>
      <c r="L116" s="13"/>
    </row>
    <row r="117" spans="5:12" ht="18" customHeight="1" x14ac:dyDescent="0.2">
      <c r="E117" s="13"/>
      <c r="F117" s="13"/>
      <c r="G117" s="13"/>
      <c r="H117" s="13"/>
      <c r="I117" s="13"/>
      <c r="J117" s="13"/>
      <c r="K117" s="13"/>
      <c r="L117" s="13"/>
    </row>
    <row r="118" spans="5:12" ht="18" customHeight="1" x14ac:dyDescent="0.2">
      <c r="E118" s="13"/>
      <c r="F118" s="13"/>
      <c r="G118" s="13"/>
      <c r="H118" s="13"/>
      <c r="I118" s="13"/>
      <c r="J118" s="13"/>
      <c r="K118" s="13"/>
      <c r="L118" s="13"/>
    </row>
    <row r="119" spans="5:12" ht="18" customHeight="1" x14ac:dyDescent="0.2">
      <c r="E119" s="13"/>
      <c r="F119" s="13"/>
      <c r="G119" s="13"/>
      <c r="H119" s="13"/>
      <c r="I119" s="13"/>
      <c r="J119" s="13"/>
      <c r="K119" s="13"/>
      <c r="L119" s="13"/>
    </row>
    <row r="120" spans="5:12" ht="18" customHeight="1" x14ac:dyDescent="0.2">
      <c r="E120" s="13"/>
      <c r="F120" s="13"/>
      <c r="G120" s="13"/>
      <c r="H120" s="13"/>
      <c r="I120" s="13"/>
      <c r="J120" s="13"/>
      <c r="K120" s="13"/>
      <c r="L120" s="13"/>
    </row>
    <row r="121" spans="5:12" ht="18" customHeight="1" x14ac:dyDescent="0.2">
      <c r="E121" s="13"/>
      <c r="F121" s="13"/>
      <c r="G121" s="13"/>
      <c r="H121" s="13"/>
      <c r="I121" s="13"/>
      <c r="J121" s="13"/>
      <c r="K121" s="13"/>
      <c r="L121" s="13"/>
    </row>
    <row r="122" spans="5:12" ht="18" customHeight="1" x14ac:dyDescent="0.2">
      <c r="E122" s="13"/>
      <c r="F122" s="13"/>
      <c r="G122" s="13"/>
      <c r="H122" s="13"/>
      <c r="I122" s="13"/>
      <c r="J122" s="13"/>
      <c r="K122" s="13"/>
      <c r="L122" s="13"/>
    </row>
    <row r="123" spans="5:12" ht="18" customHeight="1" x14ac:dyDescent="0.2">
      <c r="E123" s="13"/>
      <c r="F123" s="13"/>
      <c r="G123" s="13"/>
      <c r="H123" s="13"/>
      <c r="I123" s="13"/>
      <c r="J123" s="13"/>
      <c r="K123" s="13"/>
      <c r="L123" s="13"/>
    </row>
    <row r="124" spans="5:12" ht="18" customHeight="1" x14ac:dyDescent="0.2">
      <c r="E124" s="13"/>
      <c r="F124" s="13"/>
      <c r="G124" s="13"/>
      <c r="H124" s="13"/>
      <c r="I124" s="13"/>
      <c r="J124" s="13"/>
      <c r="K124" s="13"/>
      <c r="L124" s="13"/>
    </row>
  </sheetData>
  <mergeCells count="1">
    <mergeCell ref="F4:J4"/>
  </mergeCells>
  <pageMargins left="0.75" right="0.75" top="1" bottom="1" header="0.5" footer="0.5"/>
  <pageSetup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6-7</vt:lpstr>
    </vt:vector>
  </TitlesOfParts>
  <Company>Gray Television,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Givens</dc:creator>
  <cp:lastModifiedBy>Roy Givens</cp:lastModifiedBy>
  <dcterms:created xsi:type="dcterms:W3CDTF">2016-06-08T15:30:05Z</dcterms:created>
  <dcterms:modified xsi:type="dcterms:W3CDTF">2016-06-12T21:23:36Z</dcterms:modified>
</cp:coreProperties>
</file>