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exceltypeandkpi\"/>
    </mc:Choice>
  </mc:AlternateContent>
  <bookViews>
    <workbookView xWindow="0" yWindow="0" windowWidth="20400" windowHeight="6930"/>
  </bookViews>
  <sheets>
    <sheet name="Yearly Planner" sheetId="1" r:id="rId1"/>
    <sheet name="HOLIDAYS" sheetId="3" r:id="rId2"/>
    <sheet name="Sheet1" sheetId="2" r:id="rId3"/>
  </sheets>
  <definedNames>
    <definedName name="GRADE">'Yearly Planner'!$AT$16:$AT$22</definedName>
    <definedName name="LEAVE">'Yearly Planner'!$E$5:$E$110</definedName>
    <definedName name="LEAVENUMBER">'Yearly Planner'!$AS$16:$AS$18</definedName>
    <definedName name="leavetype">'Yearly Planner'!$AR$16:$AS$18</definedName>
    <definedName name="leavetypes">'Yearly Planner'!$AS$15:$AS$18</definedName>
    <definedName name="MONTHS">Sheet1!$C$3:$D$14</definedName>
    <definedName name="_xlnm.Print_Area" localSheetId="0">'Yearly Planner'!$B$2:$AL$113</definedName>
    <definedName name="SFrom">'Yearly Planner'!$C$5:$C$48</definedName>
    <definedName name="SHIFTCONTROLLER">Sheet1!$A$4:$A$7</definedName>
    <definedName name="SNames">'Yearly Planner'!$B$5:$B$48</definedName>
    <definedName name="STo">'Yearly Planner'!$D$5:$D$48</definedName>
  </definedName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I7" i="1" l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H7" i="1"/>
  <c r="F7" i="1"/>
  <c r="P9" i="1"/>
  <c r="J8" i="1"/>
  <c r="N8" i="1"/>
  <c r="R8" i="1"/>
  <c r="V8" i="1"/>
  <c r="Z8" i="1"/>
  <c r="AD8" i="1"/>
  <c r="AH8" i="1"/>
  <c r="AL8" i="1"/>
  <c r="L9" i="1"/>
  <c r="T9" i="1"/>
  <c r="AB9" i="1"/>
  <c r="AJ9" i="1"/>
  <c r="H9" i="1" l="1"/>
  <c r="AF9" i="1"/>
  <c r="X9" i="1"/>
  <c r="AL9" i="1"/>
  <c r="AH9" i="1"/>
  <c r="AD9" i="1"/>
  <c r="Z9" i="1"/>
  <c r="V9" i="1"/>
  <c r="R9" i="1"/>
  <c r="N9" i="1"/>
  <c r="J9" i="1"/>
  <c r="AJ8" i="1"/>
  <c r="AF8" i="1"/>
  <c r="AB8" i="1"/>
  <c r="X8" i="1"/>
  <c r="T8" i="1"/>
  <c r="P8" i="1"/>
  <c r="L8" i="1"/>
  <c r="I10" i="1"/>
  <c r="H8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AK10" i="1"/>
  <c r="AG10" i="1"/>
  <c r="AC10" i="1"/>
  <c r="Y10" i="1"/>
  <c r="U10" i="1"/>
  <c r="P10" i="1"/>
  <c r="L10" i="1"/>
  <c r="Q10" i="1"/>
  <c r="H10" i="1"/>
  <c r="AI10" i="1"/>
  <c r="AE10" i="1"/>
  <c r="AA10" i="1"/>
  <c r="W10" i="1"/>
  <c r="S10" i="1"/>
  <c r="N10" i="1"/>
  <c r="J10" i="1"/>
  <c r="AL10" i="1"/>
  <c r="AJ10" i="1"/>
  <c r="AH10" i="1"/>
  <c r="AF10" i="1"/>
  <c r="AD10" i="1"/>
  <c r="AB10" i="1"/>
  <c r="Z10" i="1"/>
  <c r="X10" i="1"/>
  <c r="V10" i="1"/>
  <c r="T10" i="1"/>
  <c r="R10" i="1"/>
  <c r="O10" i="1"/>
  <c r="M10" i="1"/>
  <c r="K10" i="1"/>
  <c r="H106" i="1" l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H97" i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H88" i="1"/>
  <c r="I88" i="1" s="1"/>
  <c r="J88" i="1" s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H79" i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I70" i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H70" i="1"/>
  <c r="I60" i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H60" i="1"/>
  <c r="I51" i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H51" i="1"/>
  <c r="I42" i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H42" i="1"/>
  <c r="I33" i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H33" i="1"/>
  <c r="G37" i="1" l="1"/>
  <c r="I24" i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H24" i="1"/>
  <c r="I15" i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H15" i="1"/>
  <c r="L5" i="2"/>
  <c r="L4" i="2"/>
  <c r="H6" i="1"/>
  <c r="I6" i="1"/>
  <c r="J6" i="1" s="1"/>
  <c r="K6" i="1" s="1"/>
  <c r="L6" i="1" s="1"/>
  <c r="M6" i="1" s="1"/>
  <c r="N6" i="1" s="1"/>
  <c r="H5" i="1"/>
  <c r="G46" i="1"/>
  <c r="H87" i="1"/>
  <c r="I87" i="1" s="1"/>
  <c r="J87" i="1" s="1"/>
  <c r="K87" i="1" s="1"/>
  <c r="G89" i="1"/>
  <c r="G90" i="1"/>
  <c r="G91" i="1"/>
  <c r="G92" i="1"/>
  <c r="G108" i="1"/>
  <c r="H105" i="1"/>
  <c r="G53" i="1"/>
  <c r="G109" i="1"/>
  <c r="G54" i="1"/>
  <c r="G110" i="1"/>
  <c r="G55" i="1"/>
  <c r="G99" i="1"/>
  <c r="H96" i="1"/>
  <c r="I96" i="1" s="1"/>
  <c r="G100" i="1"/>
  <c r="G101" i="1"/>
  <c r="G35" i="1"/>
  <c r="G36" i="1"/>
  <c r="H78" i="1"/>
  <c r="G26" i="1"/>
  <c r="G27" i="1"/>
  <c r="G28" i="1"/>
  <c r="G72" i="1"/>
  <c r="H69" i="1"/>
  <c r="I69" i="1" s="1"/>
  <c r="G17" i="1"/>
  <c r="G73" i="1"/>
  <c r="G18" i="1"/>
  <c r="G82" i="1" s="1"/>
  <c r="G74" i="1"/>
  <c r="G19" i="1"/>
  <c r="G83" i="1" s="1"/>
  <c r="G62" i="1"/>
  <c r="H59" i="1"/>
  <c r="G63" i="1"/>
  <c r="G64" i="1"/>
  <c r="H50" i="1"/>
  <c r="H41" i="1"/>
  <c r="G40" i="1" s="1"/>
  <c r="H32" i="1"/>
  <c r="G31" i="1" s="1"/>
  <c r="H23" i="1"/>
  <c r="G22" i="1" s="1"/>
  <c r="H14" i="1"/>
  <c r="I14" i="1" s="1"/>
  <c r="G16" i="1"/>
  <c r="H16" i="1" s="1"/>
  <c r="G98" i="1"/>
  <c r="G71" i="1"/>
  <c r="G61" i="1"/>
  <c r="G25" i="1"/>
  <c r="G34" i="1"/>
  <c r="G52" i="1"/>
  <c r="G107" i="1"/>
  <c r="G43" i="1"/>
  <c r="G4" i="1"/>
  <c r="I5" i="1"/>
  <c r="I41" i="1"/>
  <c r="I90" i="1"/>
  <c r="G45" i="1"/>
  <c r="K91" i="1"/>
  <c r="AJ64" i="1" l="1"/>
  <c r="H64" i="1"/>
  <c r="AC64" i="1"/>
  <c r="O64" i="1"/>
  <c r="V64" i="1"/>
  <c r="AD83" i="1"/>
  <c r="AK83" i="1"/>
  <c r="W83" i="1"/>
  <c r="I83" i="1"/>
  <c r="P83" i="1"/>
  <c r="AK110" i="1"/>
  <c r="AD110" i="1"/>
  <c r="P110" i="1"/>
  <c r="W110" i="1"/>
  <c r="I110" i="1"/>
  <c r="H92" i="1"/>
  <c r="AB92" i="1"/>
  <c r="AI92" i="1"/>
  <c r="U92" i="1"/>
  <c r="N92" i="1"/>
  <c r="AG74" i="1"/>
  <c r="Z74" i="1"/>
  <c r="L74" i="1"/>
  <c r="S74" i="1"/>
  <c r="AF28" i="1"/>
  <c r="Y28" i="1"/>
  <c r="K28" i="1"/>
  <c r="R28" i="1"/>
  <c r="Y101" i="1"/>
  <c r="AF101" i="1"/>
  <c r="R101" i="1"/>
  <c r="K101" i="1"/>
  <c r="J55" i="1"/>
  <c r="AE55" i="1"/>
  <c r="Q55" i="1"/>
  <c r="X55" i="1"/>
  <c r="AH46" i="1"/>
  <c r="T46" i="1"/>
  <c r="AA46" i="1"/>
  <c r="M46" i="1"/>
  <c r="AC37" i="1"/>
  <c r="AJ37" i="1"/>
  <c r="V37" i="1"/>
  <c r="H37" i="1"/>
  <c r="O37" i="1"/>
  <c r="AK82" i="1"/>
  <c r="AD82" i="1"/>
  <c r="W82" i="1"/>
  <c r="P82" i="1"/>
  <c r="I82" i="1"/>
  <c r="AF27" i="1"/>
  <c r="Y27" i="1"/>
  <c r="R27" i="1"/>
  <c r="K27" i="1"/>
  <c r="AF100" i="1"/>
  <c r="Y100" i="1"/>
  <c r="R100" i="1"/>
  <c r="K100" i="1"/>
  <c r="AK109" i="1"/>
  <c r="AD109" i="1"/>
  <c r="W109" i="1"/>
  <c r="P109" i="1"/>
  <c r="I109" i="1"/>
  <c r="AH45" i="1"/>
  <c r="AA45" i="1"/>
  <c r="T45" i="1"/>
  <c r="M45" i="1"/>
  <c r="AJ63" i="1"/>
  <c r="AC63" i="1"/>
  <c r="V63" i="1"/>
  <c r="O63" i="1"/>
  <c r="H63" i="1"/>
  <c r="H73" i="1"/>
  <c r="AG73" i="1"/>
  <c r="Z73" i="1"/>
  <c r="S73" i="1"/>
  <c r="L73" i="1"/>
  <c r="AJ36" i="1"/>
  <c r="AC36" i="1"/>
  <c r="V36" i="1"/>
  <c r="O36" i="1"/>
  <c r="H36" i="1"/>
  <c r="AE54" i="1"/>
  <c r="X54" i="1"/>
  <c r="Q54" i="1"/>
  <c r="J54" i="1"/>
  <c r="AI91" i="1"/>
  <c r="AB91" i="1"/>
  <c r="U91" i="1"/>
  <c r="N91" i="1"/>
  <c r="AG72" i="1"/>
  <c r="S72" i="1"/>
  <c r="L72" i="1"/>
  <c r="Z72" i="1"/>
  <c r="AC35" i="1"/>
  <c r="O35" i="1"/>
  <c r="V35" i="1"/>
  <c r="AJ35" i="1"/>
  <c r="H35" i="1"/>
  <c r="Y99" i="1"/>
  <c r="K99" i="1"/>
  <c r="AF99" i="1"/>
  <c r="R99" i="1"/>
  <c r="J90" i="1"/>
  <c r="AB90" i="1"/>
  <c r="N90" i="1"/>
  <c r="AI90" i="1"/>
  <c r="U90" i="1"/>
  <c r="AJ62" i="1"/>
  <c r="V62" i="1"/>
  <c r="H62" i="1"/>
  <c r="AC62" i="1"/>
  <c r="O62" i="1"/>
  <c r="AF26" i="1"/>
  <c r="U26" i="1"/>
  <c r="K26" i="1"/>
  <c r="Y26" i="1"/>
  <c r="R26" i="1"/>
  <c r="X53" i="1"/>
  <c r="J53" i="1"/>
  <c r="AE53" i="1"/>
  <c r="Q53" i="1"/>
  <c r="AK108" i="1"/>
  <c r="W108" i="1"/>
  <c r="I108" i="1"/>
  <c r="AD108" i="1"/>
  <c r="P108" i="1"/>
  <c r="AH43" i="1"/>
  <c r="AA43" i="1"/>
  <c r="T43" i="1"/>
  <c r="M43" i="1"/>
  <c r="AE52" i="1"/>
  <c r="X52" i="1"/>
  <c r="Q52" i="1"/>
  <c r="J52" i="1"/>
  <c r="R25" i="1"/>
  <c r="K25" i="1"/>
  <c r="AF25" i="1"/>
  <c r="Y25" i="1"/>
  <c r="AG71" i="1"/>
  <c r="Z71" i="1"/>
  <c r="S71" i="1"/>
  <c r="L71" i="1"/>
  <c r="AK107" i="1"/>
  <c r="AD107" i="1"/>
  <c r="W107" i="1"/>
  <c r="P107" i="1"/>
  <c r="I107" i="1"/>
  <c r="AJ34" i="1"/>
  <c r="AC34" i="1"/>
  <c r="V34" i="1"/>
  <c r="O34" i="1"/>
  <c r="H34" i="1"/>
  <c r="AJ61" i="1"/>
  <c r="AC61" i="1"/>
  <c r="V61" i="1"/>
  <c r="O61" i="1"/>
  <c r="H61" i="1"/>
  <c r="AF98" i="1"/>
  <c r="Y98" i="1"/>
  <c r="R98" i="1"/>
  <c r="K98" i="1"/>
  <c r="I89" i="1"/>
  <c r="AI89" i="1"/>
  <c r="AB89" i="1"/>
  <c r="U89" i="1"/>
  <c r="N89" i="1"/>
  <c r="G67" i="1"/>
  <c r="H71" i="1"/>
  <c r="H19" i="1"/>
  <c r="H91" i="1"/>
  <c r="I45" i="1"/>
  <c r="I43" i="1"/>
  <c r="I99" i="1"/>
  <c r="I50" i="1"/>
  <c r="I52" i="1" s="1"/>
  <c r="H54" i="1"/>
  <c r="H55" i="1"/>
  <c r="G77" i="1"/>
  <c r="H82" i="1"/>
  <c r="H83" i="1"/>
  <c r="H90" i="1"/>
  <c r="H107" i="1"/>
  <c r="I23" i="1"/>
  <c r="I25" i="1"/>
  <c r="H98" i="1"/>
  <c r="H74" i="1"/>
  <c r="G13" i="1"/>
  <c r="I98" i="1"/>
  <c r="H52" i="1"/>
  <c r="J96" i="1"/>
  <c r="J99" i="1" s="1"/>
  <c r="I101" i="1"/>
  <c r="I100" i="1"/>
  <c r="H26" i="1"/>
  <c r="H25" i="1"/>
  <c r="H53" i="1"/>
  <c r="I105" i="1"/>
  <c r="H110" i="1"/>
  <c r="H109" i="1"/>
  <c r="H108" i="1"/>
  <c r="I32" i="1"/>
  <c r="I37" i="1" s="1"/>
  <c r="H89" i="1"/>
  <c r="I18" i="1"/>
  <c r="J14" i="1"/>
  <c r="J16" i="1" s="1"/>
  <c r="I17" i="1"/>
  <c r="I19" i="1"/>
  <c r="J69" i="1"/>
  <c r="J72" i="1" s="1"/>
  <c r="I74" i="1"/>
  <c r="I72" i="1"/>
  <c r="I73" i="1"/>
  <c r="H45" i="1"/>
  <c r="H46" i="1"/>
  <c r="H28" i="1"/>
  <c r="H101" i="1"/>
  <c r="H27" i="1"/>
  <c r="H18" i="1"/>
  <c r="H99" i="1"/>
  <c r="H100" i="1"/>
  <c r="G95" i="1"/>
  <c r="H43" i="1"/>
  <c r="H17" i="1"/>
  <c r="H72" i="1"/>
  <c r="I35" i="1"/>
  <c r="K89" i="1"/>
  <c r="J89" i="1"/>
  <c r="J91" i="1"/>
  <c r="I91" i="1"/>
  <c r="J92" i="1"/>
  <c r="I92" i="1"/>
  <c r="G104" i="1"/>
  <c r="I78" i="1"/>
  <c r="I71" i="1"/>
  <c r="G86" i="1"/>
  <c r="J105" i="1"/>
  <c r="L87" i="1"/>
  <c r="L90" i="1" s="1"/>
  <c r="K92" i="1"/>
  <c r="K90" i="1"/>
  <c r="I16" i="1"/>
  <c r="J5" i="1"/>
  <c r="G49" i="1"/>
  <c r="G80" i="1"/>
  <c r="J32" i="1"/>
  <c r="I36" i="1"/>
  <c r="J41" i="1"/>
  <c r="I46" i="1"/>
  <c r="I34" i="1"/>
  <c r="G58" i="1"/>
  <c r="I59" i="1"/>
  <c r="G81" i="1"/>
  <c r="G44" i="1"/>
  <c r="AD81" i="1" l="1"/>
  <c r="P81" i="1"/>
  <c r="I81" i="1"/>
  <c r="AK81" i="1"/>
  <c r="W81" i="1"/>
  <c r="AA44" i="1"/>
  <c r="M44" i="1"/>
  <c r="T44" i="1"/>
  <c r="AH44" i="1"/>
  <c r="AD80" i="1"/>
  <c r="AK80" i="1"/>
  <c r="W80" i="1"/>
  <c r="P80" i="1"/>
  <c r="I80" i="1"/>
  <c r="I53" i="1"/>
  <c r="K5" i="1"/>
  <c r="H80" i="1"/>
  <c r="J71" i="1"/>
  <c r="J18" i="1"/>
  <c r="J19" i="1"/>
  <c r="J23" i="1"/>
  <c r="I28" i="1"/>
  <c r="I27" i="1"/>
  <c r="L91" i="1"/>
  <c r="L92" i="1"/>
  <c r="L89" i="1"/>
  <c r="J50" i="1"/>
  <c r="I55" i="1"/>
  <c r="I54" i="1"/>
  <c r="J73" i="1"/>
  <c r="J74" i="1"/>
  <c r="K69" i="1"/>
  <c r="L69" i="1" s="1"/>
  <c r="J17" i="1"/>
  <c r="H81" i="1"/>
  <c r="K96" i="1"/>
  <c r="J101" i="1"/>
  <c r="J100" i="1"/>
  <c r="J98" i="1"/>
  <c r="K14" i="1"/>
  <c r="L14" i="1" s="1"/>
  <c r="I26" i="1"/>
  <c r="J78" i="1"/>
  <c r="J80" i="1" s="1"/>
  <c r="M87" i="1"/>
  <c r="K105" i="1"/>
  <c r="J109" i="1"/>
  <c r="J110" i="1"/>
  <c r="J107" i="1"/>
  <c r="J108" i="1"/>
  <c r="J59" i="1"/>
  <c r="I63" i="1"/>
  <c r="I61" i="1"/>
  <c r="I62" i="1"/>
  <c r="I64" i="1"/>
  <c r="L5" i="1"/>
  <c r="J44" i="1"/>
  <c r="I44" i="1"/>
  <c r="H44" i="1"/>
  <c r="K41" i="1"/>
  <c r="J43" i="1"/>
  <c r="J46" i="1"/>
  <c r="J45" i="1"/>
  <c r="J37" i="1"/>
  <c r="J35" i="1"/>
  <c r="K32" i="1"/>
  <c r="J36" i="1"/>
  <c r="J34" i="1"/>
  <c r="J81" i="1" l="1"/>
  <c r="J27" i="1"/>
  <c r="J28" i="1"/>
  <c r="J26" i="1"/>
  <c r="K23" i="1"/>
  <c r="J25" i="1"/>
  <c r="K73" i="1"/>
  <c r="K74" i="1"/>
  <c r="K71" i="1"/>
  <c r="K72" i="1"/>
  <c r="K45" i="1"/>
  <c r="K46" i="1"/>
  <c r="K43" i="1"/>
  <c r="K18" i="1"/>
  <c r="K19" i="1"/>
  <c r="K16" i="1"/>
  <c r="K17" i="1"/>
  <c r="M91" i="1"/>
  <c r="M92" i="1"/>
  <c r="M90" i="1"/>
  <c r="M89" i="1"/>
  <c r="L96" i="1"/>
  <c r="K50" i="1"/>
  <c r="K44" i="1"/>
  <c r="K78" i="1"/>
  <c r="J83" i="1"/>
  <c r="J82" i="1"/>
  <c r="L105" i="1"/>
  <c r="K110" i="1"/>
  <c r="K109" i="1"/>
  <c r="K107" i="1"/>
  <c r="K108" i="1"/>
  <c r="N87" i="1"/>
  <c r="M69" i="1"/>
  <c r="M14" i="1"/>
  <c r="L18" i="1"/>
  <c r="L16" i="1"/>
  <c r="L19" i="1"/>
  <c r="L17" i="1"/>
  <c r="M5" i="1"/>
  <c r="L32" i="1"/>
  <c r="K37" i="1"/>
  <c r="K35" i="1"/>
  <c r="K36" i="1"/>
  <c r="K34" i="1"/>
  <c r="L41" i="1"/>
  <c r="K59" i="1"/>
  <c r="J63" i="1"/>
  <c r="J62" i="1"/>
  <c r="J61" i="1"/>
  <c r="J64" i="1"/>
  <c r="L45" i="1" l="1"/>
  <c r="L46" i="1"/>
  <c r="L43" i="1"/>
  <c r="L44" i="1"/>
  <c r="L23" i="1"/>
  <c r="L98" i="1"/>
  <c r="M96" i="1"/>
  <c r="L99" i="1"/>
  <c r="L100" i="1"/>
  <c r="L101" i="1"/>
  <c r="L50" i="1"/>
  <c r="K55" i="1"/>
  <c r="K53" i="1"/>
  <c r="K52" i="1"/>
  <c r="K54" i="1"/>
  <c r="L78" i="1"/>
  <c r="K83" i="1"/>
  <c r="K82" i="1"/>
  <c r="K81" i="1"/>
  <c r="K80" i="1"/>
  <c r="O87" i="1"/>
  <c r="M105" i="1"/>
  <c r="L110" i="1"/>
  <c r="L109" i="1"/>
  <c r="L107" i="1"/>
  <c r="L108" i="1"/>
  <c r="N69" i="1"/>
  <c r="M72" i="1"/>
  <c r="M71" i="1"/>
  <c r="M73" i="1"/>
  <c r="M74" i="1"/>
  <c r="L59" i="1"/>
  <c r="K63" i="1"/>
  <c r="K64" i="1"/>
  <c r="K61" i="1"/>
  <c r="K62" i="1"/>
  <c r="M41" i="1"/>
  <c r="N14" i="1"/>
  <c r="M19" i="1"/>
  <c r="M17" i="1"/>
  <c r="M18" i="1"/>
  <c r="M16" i="1"/>
  <c r="M32" i="1"/>
  <c r="L36" i="1"/>
  <c r="L34" i="1"/>
  <c r="L37" i="1"/>
  <c r="L35" i="1"/>
  <c r="N5" i="1"/>
  <c r="M50" i="1" l="1"/>
  <c r="L54" i="1"/>
  <c r="L52" i="1"/>
  <c r="L55" i="1"/>
  <c r="L53" i="1"/>
  <c r="M98" i="1"/>
  <c r="N96" i="1"/>
  <c r="M99" i="1"/>
  <c r="M101" i="1"/>
  <c r="M100" i="1"/>
  <c r="L28" i="1"/>
  <c r="M23" i="1"/>
  <c r="L25" i="1"/>
  <c r="L27" i="1"/>
  <c r="L26" i="1"/>
  <c r="M36" i="1"/>
  <c r="M37" i="1"/>
  <c r="M35" i="1"/>
  <c r="M34" i="1"/>
  <c r="O6" i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M78" i="1"/>
  <c r="L83" i="1"/>
  <c r="L82" i="1"/>
  <c r="L80" i="1"/>
  <c r="L81" i="1"/>
  <c r="N105" i="1"/>
  <c r="M110" i="1"/>
  <c r="M109" i="1"/>
  <c r="M107" i="1"/>
  <c r="M108" i="1"/>
  <c r="P87" i="1"/>
  <c r="O92" i="1"/>
  <c r="O90" i="1"/>
  <c r="O91" i="1"/>
  <c r="O89" i="1"/>
  <c r="O69" i="1"/>
  <c r="N72" i="1"/>
  <c r="N74" i="1"/>
  <c r="N73" i="1"/>
  <c r="N71" i="1"/>
  <c r="O5" i="1"/>
  <c r="N32" i="1"/>
  <c r="O14" i="1"/>
  <c r="N16" i="1"/>
  <c r="N18" i="1"/>
  <c r="N17" i="1"/>
  <c r="N19" i="1"/>
  <c r="N41" i="1"/>
  <c r="M59" i="1"/>
  <c r="L63" i="1"/>
  <c r="L61" i="1"/>
  <c r="L64" i="1"/>
  <c r="L62" i="1"/>
  <c r="N109" i="1" l="1"/>
  <c r="N110" i="1"/>
  <c r="N107" i="1"/>
  <c r="N108" i="1"/>
  <c r="N98" i="1"/>
  <c r="N101" i="1"/>
  <c r="N100" i="1"/>
  <c r="O96" i="1"/>
  <c r="N99" i="1"/>
  <c r="M63" i="1"/>
  <c r="M64" i="1"/>
  <c r="M61" i="1"/>
  <c r="M62" i="1"/>
  <c r="M28" i="1"/>
  <c r="N23" i="1"/>
  <c r="M25" i="1"/>
  <c r="M27" i="1"/>
  <c r="M26" i="1"/>
  <c r="N36" i="1"/>
  <c r="N37" i="1"/>
  <c r="N34" i="1"/>
  <c r="N35" i="1"/>
  <c r="M55" i="1"/>
  <c r="M54" i="1"/>
  <c r="M53" i="1"/>
  <c r="M52" i="1"/>
  <c r="N50" i="1"/>
  <c r="M83" i="1"/>
  <c r="N78" i="1"/>
  <c r="M82" i="1"/>
  <c r="M81" i="1"/>
  <c r="M80" i="1"/>
  <c r="Q87" i="1"/>
  <c r="P92" i="1"/>
  <c r="P90" i="1"/>
  <c r="P91" i="1"/>
  <c r="P89" i="1"/>
  <c r="O105" i="1"/>
  <c r="P69" i="1"/>
  <c r="O74" i="1"/>
  <c r="O72" i="1"/>
  <c r="O73" i="1"/>
  <c r="O71" i="1"/>
  <c r="O41" i="1"/>
  <c r="N43" i="1"/>
  <c r="N45" i="1"/>
  <c r="N46" i="1"/>
  <c r="N44" i="1"/>
  <c r="P5" i="1"/>
  <c r="N59" i="1"/>
  <c r="P14" i="1"/>
  <c r="O17" i="1"/>
  <c r="O19" i="1"/>
  <c r="O16" i="1"/>
  <c r="O18" i="1"/>
  <c r="O32" i="1"/>
  <c r="P96" i="1" l="1"/>
  <c r="O101" i="1"/>
  <c r="O100" i="1"/>
  <c r="O99" i="1"/>
  <c r="O98" i="1"/>
  <c r="O23" i="1"/>
  <c r="N28" i="1"/>
  <c r="N27" i="1"/>
  <c r="N25" i="1"/>
  <c r="N26" i="1"/>
  <c r="N63" i="1"/>
  <c r="N64" i="1"/>
  <c r="N62" i="1"/>
  <c r="N61" i="1"/>
  <c r="O109" i="1"/>
  <c r="O110" i="1"/>
  <c r="O107" i="1"/>
  <c r="O108" i="1"/>
  <c r="N52" i="1"/>
  <c r="N55" i="1"/>
  <c r="O50" i="1"/>
  <c r="N54" i="1"/>
  <c r="N53" i="1"/>
  <c r="N82" i="1"/>
  <c r="N83" i="1"/>
  <c r="N80" i="1"/>
  <c r="N81" i="1"/>
  <c r="O78" i="1"/>
  <c r="P105" i="1"/>
  <c r="R87" i="1"/>
  <c r="Q92" i="1"/>
  <c r="Q90" i="1"/>
  <c r="Q89" i="1"/>
  <c r="Q91" i="1"/>
  <c r="Q69" i="1"/>
  <c r="P74" i="1"/>
  <c r="P72" i="1"/>
  <c r="P73" i="1"/>
  <c r="P71" i="1"/>
  <c r="Q14" i="1"/>
  <c r="P18" i="1"/>
  <c r="P16" i="1"/>
  <c r="P19" i="1"/>
  <c r="P17" i="1"/>
  <c r="Q5" i="1"/>
  <c r="P32" i="1"/>
  <c r="O59" i="1"/>
  <c r="P41" i="1"/>
  <c r="O43" i="1"/>
  <c r="O46" i="1"/>
  <c r="O45" i="1"/>
  <c r="O44" i="1"/>
  <c r="O27" i="1" l="1"/>
  <c r="O28" i="1"/>
  <c r="P23" i="1"/>
  <c r="O25" i="1"/>
  <c r="O26" i="1"/>
  <c r="O82" i="1"/>
  <c r="O83" i="1"/>
  <c r="O81" i="1"/>
  <c r="O80" i="1"/>
  <c r="O54" i="1"/>
  <c r="O55" i="1"/>
  <c r="O53" i="1"/>
  <c r="O52" i="1"/>
  <c r="P50" i="1"/>
  <c r="Q19" i="1"/>
  <c r="Q18" i="1"/>
  <c r="Q17" i="1"/>
  <c r="Q16" i="1"/>
  <c r="Q73" i="1"/>
  <c r="Q74" i="1"/>
  <c r="Q72" i="1"/>
  <c r="Q71" i="1"/>
  <c r="P100" i="1"/>
  <c r="P101" i="1"/>
  <c r="P99" i="1"/>
  <c r="P98" i="1"/>
  <c r="Q96" i="1"/>
  <c r="P78" i="1"/>
  <c r="S87" i="1"/>
  <c r="R92" i="1"/>
  <c r="R90" i="1"/>
  <c r="R89" i="1"/>
  <c r="R91" i="1"/>
  <c r="Q105" i="1"/>
  <c r="R69" i="1"/>
  <c r="Q32" i="1"/>
  <c r="P36" i="1"/>
  <c r="P34" i="1"/>
  <c r="P37" i="1"/>
  <c r="P35" i="1"/>
  <c r="R14" i="1"/>
  <c r="Q41" i="1"/>
  <c r="P46" i="1"/>
  <c r="P43" i="1"/>
  <c r="P45" i="1"/>
  <c r="P44" i="1"/>
  <c r="P59" i="1"/>
  <c r="R5" i="1"/>
  <c r="R18" i="1" l="1"/>
  <c r="R19" i="1"/>
  <c r="R16" i="1"/>
  <c r="R17" i="1"/>
  <c r="S92" i="1"/>
  <c r="S91" i="1"/>
  <c r="S90" i="1"/>
  <c r="S89" i="1"/>
  <c r="P54" i="1"/>
  <c r="P55" i="1"/>
  <c r="P52" i="1"/>
  <c r="P53" i="1"/>
  <c r="Q50" i="1"/>
  <c r="Q100" i="1"/>
  <c r="Q101" i="1"/>
  <c r="Q99" i="1"/>
  <c r="Q98" i="1"/>
  <c r="R96" i="1"/>
  <c r="P27" i="1"/>
  <c r="P28" i="1"/>
  <c r="P26" i="1"/>
  <c r="P25" i="1"/>
  <c r="Q23" i="1"/>
  <c r="R73" i="1"/>
  <c r="R74" i="1"/>
  <c r="R71" i="1"/>
  <c r="R72" i="1"/>
  <c r="Q78" i="1"/>
  <c r="R105" i="1"/>
  <c r="Q110" i="1"/>
  <c r="Q109" i="1"/>
  <c r="Q107" i="1"/>
  <c r="Q108" i="1"/>
  <c r="T87" i="1"/>
  <c r="S69" i="1"/>
  <c r="S5" i="1"/>
  <c r="R41" i="1"/>
  <c r="Q43" i="1"/>
  <c r="Q46" i="1"/>
  <c r="Q45" i="1"/>
  <c r="Q44" i="1"/>
  <c r="Q59" i="1"/>
  <c r="P63" i="1"/>
  <c r="P61" i="1"/>
  <c r="P64" i="1"/>
  <c r="P62" i="1"/>
  <c r="S14" i="1"/>
  <c r="R32" i="1"/>
  <c r="Q37" i="1"/>
  <c r="Q35" i="1"/>
  <c r="Q36" i="1"/>
  <c r="Q34" i="1"/>
  <c r="R50" i="1" l="1"/>
  <c r="R45" i="1"/>
  <c r="R46" i="1"/>
  <c r="R43" i="1"/>
  <c r="R44" i="1"/>
  <c r="Q27" i="1"/>
  <c r="Q28" i="1"/>
  <c r="Q25" i="1"/>
  <c r="Q26" i="1"/>
  <c r="R23" i="1"/>
  <c r="S96" i="1"/>
  <c r="T91" i="1"/>
  <c r="T92" i="1"/>
  <c r="T90" i="1"/>
  <c r="T89" i="1"/>
  <c r="Q82" i="1"/>
  <c r="Q80" i="1"/>
  <c r="Q81" i="1"/>
  <c r="R78" i="1"/>
  <c r="Q83" i="1"/>
  <c r="U87" i="1"/>
  <c r="S105" i="1"/>
  <c r="R109" i="1"/>
  <c r="R110" i="1"/>
  <c r="R107" i="1"/>
  <c r="R108" i="1"/>
  <c r="T69" i="1"/>
  <c r="S32" i="1"/>
  <c r="R36" i="1"/>
  <c r="R37" i="1"/>
  <c r="R35" i="1"/>
  <c r="R34" i="1"/>
  <c r="R59" i="1"/>
  <c r="Q63" i="1"/>
  <c r="Q61" i="1"/>
  <c r="Q62" i="1"/>
  <c r="Q64" i="1"/>
  <c r="S41" i="1"/>
  <c r="T14" i="1"/>
  <c r="S17" i="1"/>
  <c r="S19" i="1"/>
  <c r="S16" i="1"/>
  <c r="S18" i="1"/>
  <c r="T5" i="1"/>
  <c r="S23" i="1" l="1"/>
  <c r="S45" i="1"/>
  <c r="S46" i="1"/>
  <c r="S43" i="1"/>
  <c r="S44" i="1"/>
  <c r="S50" i="1"/>
  <c r="R55" i="1"/>
  <c r="R54" i="1"/>
  <c r="R53" i="1"/>
  <c r="R52" i="1"/>
  <c r="T96" i="1"/>
  <c r="S99" i="1"/>
  <c r="S100" i="1"/>
  <c r="S101" i="1"/>
  <c r="S98" i="1"/>
  <c r="R80" i="1"/>
  <c r="R82" i="1"/>
  <c r="S78" i="1"/>
  <c r="R83" i="1"/>
  <c r="R81" i="1"/>
  <c r="T105" i="1"/>
  <c r="S110" i="1"/>
  <c r="S109" i="1"/>
  <c r="S107" i="1"/>
  <c r="S108" i="1"/>
  <c r="V87" i="1"/>
  <c r="U69" i="1"/>
  <c r="T74" i="1"/>
  <c r="T72" i="1"/>
  <c r="T73" i="1"/>
  <c r="T71" i="1"/>
  <c r="U14" i="1"/>
  <c r="T18" i="1"/>
  <c r="T16" i="1"/>
  <c r="T19" i="1"/>
  <c r="T17" i="1"/>
  <c r="S59" i="1"/>
  <c r="R63" i="1"/>
  <c r="R62" i="1"/>
  <c r="R61" i="1"/>
  <c r="R64" i="1"/>
  <c r="U5" i="1"/>
  <c r="T41" i="1"/>
  <c r="T32" i="1"/>
  <c r="S37" i="1"/>
  <c r="S35" i="1"/>
  <c r="S36" i="1"/>
  <c r="S34" i="1"/>
  <c r="U96" i="1" l="1"/>
  <c r="T100" i="1"/>
  <c r="T99" i="1"/>
  <c r="T98" i="1"/>
  <c r="T101" i="1"/>
  <c r="T36" i="1"/>
  <c r="T37" i="1"/>
  <c r="T35" i="1"/>
  <c r="T34" i="1"/>
  <c r="S54" i="1"/>
  <c r="S53" i="1"/>
  <c r="S55" i="1"/>
  <c r="S52" i="1"/>
  <c r="T50" i="1"/>
  <c r="T23" i="1"/>
  <c r="S27" i="1"/>
  <c r="S28" i="1"/>
  <c r="S25" i="1"/>
  <c r="S26" i="1"/>
  <c r="S82" i="1"/>
  <c r="S80" i="1"/>
  <c r="T78" i="1"/>
  <c r="S83" i="1"/>
  <c r="S81" i="1"/>
  <c r="W87" i="1"/>
  <c r="V92" i="1"/>
  <c r="V90" i="1"/>
  <c r="V89" i="1"/>
  <c r="V91" i="1"/>
  <c r="U105" i="1"/>
  <c r="T110" i="1"/>
  <c r="T109" i="1"/>
  <c r="T107" i="1"/>
  <c r="T108" i="1"/>
  <c r="V69" i="1"/>
  <c r="U74" i="1"/>
  <c r="U72" i="1"/>
  <c r="U71" i="1"/>
  <c r="U73" i="1"/>
  <c r="U32" i="1"/>
  <c r="V5" i="1"/>
  <c r="V14" i="1"/>
  <c r="U19" i="1"/>
  <c r="U17" i="1"/>
  <c r="U18" i="1"/>
  <c r="U16" i="1"/>
  <c r="U41" i="1"/>
  <c r="T59" i="1"/>
  <c r="S63" i="1"/>
  <c r="S64" i="1"/>
  <c r="S61" i="1"/>
  <c r="S62" i="1"/>
  <c r="U100" i="1" l="1"/>
  <c r="U99" i="1"/>
  <c r="V96" i="1"/>
  <c r="U98" i="1"/>
  <c r="U101" i="1"/>
  <c r="U36" i="1"/>
  <c r="U37" i="1"/>
  <c r="U35" i="1"/>
  <c r="U34" i="1"/>
  <c r="U109" i="1"/>
  <c r="U110" i="1"/>
  <c r="U108" i="1"/>
  <c r="U107" i="1"/>
  <c r="T26" i="1"/>
  <c r="U23" i="1"/>
  <c r="T28" i="1"/>
  <c r="T27" i="1"/>
  <c r="T25" i="1"/>
  <c r="T54" i="1"/>
  <c r="T52" i="1"/>
  <c r="T53" i="1"/>
  <c r="U50" i="1"/>
  <c r="T55" i="1"/>
  <c r="T63" i="1"/>
  <c r="T64" i="1"/>
  <c r="T61" i="1"/>
  <c r="T62" i="1"/>
  <c r="U78" i="1"/>
  <c r="T80" i="1"/>
  <c r="T82" i="1"/>
  <c r="T83" i="1"/>
  <c r="T81" i="1"/>
  <c r="V105" i="1"/>
  <c r="X87" i="1"/>
  <c r="W92" i="1"/>
  <c r="W90" i="1"/>
  <c r="W91" i="1"/>
  <c r="W89" i="1"/>
  <c r="W69" i="1"/>
  <c r="V72" i="1"/>
  <c r="V74" i="1"/>
  <c r="V73" i="1"/>
  <c r="V71" i="1"/>
  <c r="U59" i="1"/>
  <c r="V41" i="1"/>
  <c r="U43" i="1"/>
  <c r="U46" i="1"/>
  <c r="U45" i="1"/>
  <c r="U44" i="1"/>
  <c r="W5" i="1"/>
  <c r="W14" i="1"/>
  <c r="V16" i="1"/>
  <c r="V18" i="1"/>
  <c r="V17" i="1"/>
  <c r="V19" i="1"/>
  <c r="V32" i="1"/>
  <c r="U28" i="1" l="1"/>
  <c r="U27" i="1"/>
  <c r="U25" i="1"/>
  <c r="V23" i="1"/>
  <c r="V109" i="1"/>
  <c r="V110" i="1"/>
  <c r="V107" i="1"/>
  <c r="V108" i="1"/>
  <c r="U53" i="1"/>
  <c r="V50" i="1"/>
  <c r="U52" i="1"/>
  <c r="U55" i="1"/>
  <c r="U54" i="1"/>
  <c r="U63" i="1"/>
  <c r="U64" i="1"/>
  <c r="U62" i="1"/>
  <c r="U61" i="1"/>
  <c r="V99" i="1"/>
  <c r="V101" i="1"/>
  <c r="W96" i="1"/>
  <c r="V100" i="1"/>
  <c r="V98" i="1"/>
  <c r="U82" i="1"/>
  <c r="U83" i="1"/>
  <c r="U81" i="1"/>
  <c r="U80" i="1"/>
  <c r="V78" i="1"/>
  <c r="Y87" i="1"/>
  <c r="X92" i="1"/>
  <c r="X90" i="1"/>
  <c r="X91" i="1"/>
  <c r="X89" i="1"/>
  <c r="W105" i="1"/>
  <c r="X69" i="1"/>
  <c r="W74" i="1"/>
  <c r="W72" i="1"/>
  <c r="W73" i="1"/>
  <c r="W71" i="1"/>
  <c r="W32" i="1"/>
  <c r="W41" i="1"/>
  <c r="V43" i="1"/>
  <c r="V45" i="1"/>
  <c r="V46" i="1"/>
  <c r="V44" i="1"/>
  <c r="X14" i="1"/>
  <c r="W17" i="1"/>
  <c r="W19" i="1"/>
  <c r="W16" i="1"/>
  <c r="W18" i="1"/>
  <c r="X5" i="1"/>
  <c r="V59" i="1"/>
  <c r="X73" i="1" l="1"/>
  <c r="X74" i="1"/>
  <c r="X71" i="1"/>
  <c r="X72" i="1"/>
  <c r="X18" i="1"/>
  <c r="X19" i="1"/>
  <c r="X17" i="1"/>
  <c r="X16" i="1"/>
  <c r="V82" i="1"/>
  <c r="V83" i="1"/>
  <c r="V81" i="1"/>
  <c r="V80" i="1"/>
  <c r="W100" i="1"/>
  <c r="W101" i="1"/>
  <c r="W99" i="1"/>
  <c r="W98" i="1"/>
  <c r="X96" i="1"/>
  <c r="W23" i="1"/>
  <c r="V28" i="1"/>
  <c r="V26" i="1"/>
  <c r="V27" i="1"/>
  <c r="V25" i="1"/>
  <c r="V54" i="1"/>
  <c r="V55" i="1"/>
  <c r="V53" i="1"/>
  <c r="V52" i="1"/>
  <c r="W50" i="1"/>
  <c r="W78" i="1"/>
  <c r="X105" i="1"/>
  <c r="Z87" i="1"/>
  <c r="Y92" i="1"/>
  <c r="Y90" i="1"/>
  <c r="Y91" i="1"/>
  <c r="Y89" i="1"/>
  <c r="Y69" i="1"/>
  <c r="W59" i="1"/>
  <c r="Y14" i="1"/>
  <c r="Y5" i="1"/>
  <c r="X41" i="1"/>
  <c r="W43" i="1"/>
  <c r="W46" i="1"/>
  <c r="W45" i="1"/>
  <c r="W44" i="1"/>
  <c r="X32" i="1"/>
  <c r="W37" i="1"/>
  <c r="W35" i="1"/>
  <c r="W36" i="1"/>
  <c r="W34" i="1"/>
  <c r="Y18" i="1" l="1"/>
  <c r="Y19" i="1"/>
  <c r="Y17" i="1"/>
  <c r="Y16" i="1"/>
  <c r="Z91" i="1"/>
  <c r="Z92" i="1"/>
  <c r="Z90" i="1"/>
  <c r="Z89" i="1"/>
  <c r="Y73" i="1"/>
  <c r="Y74" i="1"/>
  <c r="Y71" i="1"/>
  <c r="Y72" i="1"/>
  <c r="W54" i="1"/>
  <c r="W55" i="1"/>
  <c r="W52" i="1"/>
  <c r="W53" i="1"/>
  <c r="X50" i="1"/>
  <c r="W27" i="1"/>
  <c r="W28" i="1"/>
  <c r="W26" i="1"/>
  <c r="W25" i="1"/>
  <c r="X23" i="1"/>
  <c r="X100" i="1"/>
  <c r="X101" i="1"/>
  <c r="X98" i="1"/>
  <c r="X99" i="1"/>
  <c r="Y96" i="1"/>
  <c r="X78" i="1"/>
  <c r="AA87" i="1"/>
  <c r="Y105" i="1"/>
  <c r="X110" i="1"/>
  <c r="X109" i="1"/>
  <c r="X107" i="1"/>
  <c r="X108" i="1"/>
  <c r="Z69" i="1"/>
  <c r="Y32" i="1"/>
  <c r="X36" i="1"/>
  <c r="X34" i="1"/>
  <c r="X37" i="1"/>
  <c r="X35" i="1"/>
  <c r="Z5" i="1"/>
  <c r="Z14" i="1"/>
  <c r="Y41" i="1"/>
  <c r="X46" i="1"/>
  <c r="X43" i="1"/>
  <c r="X45" i="1"/>
  <c r="X44" i="1"/>
  <c r="X59" i="1"/>
  <c r="W63" i="1"/>
  <c r="W64" i="1"/>
  <c r="W61" i="1"/>
  <c r="W62" i="1"/>
  <c r="Y50" i="1" l="1"/>
  <c r="AA91" i="1"/>
  <c r="AA92" i="1"/>
  <c r="AA90" i="1"/>
  <c r="AA89" i="1"/>
  <c r="X27" i="1"/>
  <c r="X28" i="1"/>
  <c r="X25" i="1"/>
  <c r="X26" i="1"/>
  <c r="Y23" i="1"/>
  <c r="Z96" i="1"/>
  <c r="Y45" i="1"/>
  <c r="Y46" i="1"/>
  <c r="Y43" i="1"/>
  <c r="Y44" i="1"/>
  <c r="Y78" i="1"/>
  <c r="X80" i="1"/>
  <c r="X81" i="1"/>
  <c r="X82" i="1"/>
  <c r="X83" i="1"/>
  <c r="Z105" i="1"/>
  <c r="Y110" i="1"/>
  <c r="Y109" i="1"/>
  <c r="Y107" i="1"/>
  <c r="Y108" i="1"/>
  <c r="AB87" i="1"/>
  <c r="AA69" i="1"/>
  <c r="Y59" i="1"/>
  <c r="X63" i="1"/>
  <c r="X61" i="1"/>
  <c r="X64" i="1"/>
  <c r="X62" i="1"/>
  <c r="Z41" i="1"/>
  <c r="AA5" i="1"/>
  <c r="AA14" i="1"/>
  <c r="Z16" i="1"/>
  <c r="Z18" i="1"/>
  <c r="Z17" i="1"/>
  <c r="Z19" i="1"/>
  <c r="Z32" i="1"/>
  <c r="Y37" i="1"/>
  <c r="Y35" i="1"/>
  <c r="Y36" i="1"/>
  <c r="Y34" i="1"/>
  <c r="Z45" i="1" l="1"/>
  <c r="Z46" i="1"/>
  <c r="Z43" i="1"/>
  <c r="Z44" i="1"/>
  <c r="Z23" i="1"/>
  <c r="Z99" i="1"/>
  <c r="Z101" i="1"/>
  <c r="AA96" i="1"/>
  <c r="Z98" i="1"/>
  <c r="Z100" i="1"/>
  <c r="Y54" i="1"/>
  <c r="Y53" i="1"/>
  <c r="Z50" i="1"/>
  <c r="Y55" i="1"/>
  <c r="Y52" i="1"/>
  <c r="Y82" i="1"/>
  <c r="Y83" i="1"/>
  <c r="Z78" i="1"/>
  <c r="Y80" i="1"/>
  <c r="Y81" i="1"/>
  <c r="AC87" i="1"/>
  <c r="AA105" i="1"/>
  <c r="Z109" i="1"/>
  <c r="Z110" i="1"/>
  <c r="Z107" i="1"/>
  <c r="Z108" i="1"/>
  <c r="AB69" i="1"/>
  <c r="AA74" i="1"/>
  <c r="AA72" i="1"/>
  <c r="AA73" i="1"/>
  <c r="AA71" i="1"/>
  <c r="AA32" i="1"/>
  <c r="Z36" i="1"/>
  <c r="Z37" i="1"/>
  <c r="Z35" i="1"/>
  <c r="Z34" i="1"/>
  <c r="AA41" i="1"/>
  <c r="AB14" i="1"/>
  <c r="AA17" i="1"/>
  <c r="AA19" i="1"/>
  <c r="AA16" i="1"/>
  <c r="AA18" i="1"/>
  <c r="AB5" i="1"/>
  <c r="Z59" i="1"/>
  <c r="Y63" i="1"/>
  <c r="Y61" i="1"/>
  <c r="Y62" i="1"/>
  <c r="Y64" i="1"/>
  <c r="AA50" i="1" l="1"/>
  <c r="Z55" i="1"/>
  <c r="Z54" i="1"/>
  <c r="Z53" i="1"/>
  <c r="Z52" i="1"/>
  <c r="Z27" i="1"/>
  <c r="Z28" i="1"/>
  <c r="AA23" i="1"/>
  <c r="Z25" i="1"/>
  <c r="Z26" i="1"/>
  <c r="AA36" i="1"/>
  <c r="AA37" i="1"/>
  <c r="AA34" i="1"/>
  <c r="AA35" i="1"/>
  <c r="AA100" i="1"/>
  <c r="AA101" i="1"/>
  <c r="AA98" i="1"/>
  <c r="AB96" i="1"/>
  <c r="AA99" i="1"/>
  <c r="AA78" i="1"/>
  <c r="Z83" i="1"/>
  <c r="Z81" i="1"/>
  <c r="Z80" i="1"/>
  <c r="Z82" i="1"/>
  <c r="AB105" i="1"/>
  <c r="AA110" i="1"/>
  <c r="AA109" i="1"/>
  <c r="AA107" i="1"/>
  <c r="AA108" i="1"/>
  <c r="AD87" i="1"/>
  <c r="AC91" i="1"/>
  <c r="AC90" i="1"/>
  <c r="AC89" i="1"/>
  <c r="AC92" i="1"/>
  <c r="AC69" i="1"/>
  <c r="AB74" i="1"/>
  <c r="AB72" i="1"/>
  <c r="AB73" i="1"/>
  <c r="AB71" i="1"/>
  <c r="AA59" i="1"/>
  <c r="Z63" i="1"/>
  <c r="Z62" i="1"/>
  <c r="Z61" i="1"/>
  <c r="Z64" i="1"/>
  <c r="AC14" i="1"/>
  <c r="AB18" i="1"/>
  <c r="AB16" i="1"/>
  <c r="AB19" i="1"/>
  <c r="AB17" i="1"/>
  <c r="AC5" i="1"/>
  <c r="AB41" i="1"/>
  <c r="AB32" i="1"/>
  <c r="AA27" i="1" l="1"/>
  <c r="AA28" i="1"/>
  <c r="AB23" i="1"/>
  <c r="AA25" i="1"/>
  <c r="AA26" i="1"/>
  <c r="AB37" i="1"/>
  <c r="AB36" i="1"/>
  <c r="AB34" i="1"/>
  <c r="AB35" i="1"/>
  <c r="AA63" i="1"/>
  <c r="AA64" i="1"/>
  <c r="AA61" i="1"/>
  <c r="AA62" i="1"/>
  <c r="AA55" i="1"/>
  <c r="AB50" i="1"/>
  <c r="AA52" i="1"/>
  <c r="AA54" i="1"/>
  <c r="AA53" i="1"/>
  <c r="AB109" i="1"/>
  <c r="AB110" i="1"/>
  <c r="AB107" i="1"/>
  <c r="AB108" i="1"/>
  <c r="AB98" i="1"/>
  <c r="AB101" i="1"/>
  <c r="AB100" i="1"/>
  <c r="AC96" i="1"/>
  <c r="AB99" i="1"/>
  <c r="AA82" i="1"/>
  <c r="AA80" i="1"/>
  <c r="AB78" i="1"/>
  <c r="AA83" i="1"/>
  <c r="AA81" i="1"/>
  <c r="AC105" i="1"/>
  <c r="AE87" i="1"/>
  <c r="AD90" i="1"/>
  <c r="AD89" i="1"/>
  <c r="AD92" i="1"/>
  <c r="AD91" i="1"/>
  <c r="AD69" i="1"/>
  <c r="AC72" i="1"/>
  <c r="AC71" i="1"/>
  <c r="AC74" i="1"/>
  <c r="AC73" i="1"/>
  <c r="AC41" i="1"/>
  <c r="AB46" i="1"/>
  <c r="AB43" i="1"/>
  <c r="AB45" i="1"/>
  <c r="AB44" i="1"/>
  <c r="AB59" i="1"/>
  <c r="AC32" i="1"/>
  <c r="AD5" i="1"/>
  <c r="AD14" i="1"/>
  <c r="AC19" i="1"/>
  <c r="AC17" i="1"/>
  <c r="AC18" i="1"/>
  <c r="AC16" i="1"/>
  <c r="AC23" i="1" l="1"/>
  <c r="AB27" i="1"/>
  <c r="AB26" i="1"/>
  <c r="AB25" i="1"/>
  <c r="AB28" i="1"/>
  <c r="AB63" i="1"/>
  <c r="AB64" i="1"/>
  <c r="AB62" i="1"/>
  <c r="AB61" i="1"/>
  <c r="AC101" i="1"/>
  <c r="AD96" i="1"/>
  <c r="AC99" i="1"/>
  <c r="AC98" i="1"/>
  <c r="AC100" i="1"/>
  <c r="AB55" i="1"/>
  <c r="AB54" i="1"/>
  <c r="AB53" i="1"/>
  <c r="AB52" i="1"/>
  <c r="AC50" i="1"/>
  <c r="AC109" i="1"/>
  <c r="AC110" i="1"/>
  <c r="AC107" i="1"/>
  <c r="AC108" i="1"/>
  <c r="AB82" i="1"/>
  <c r="AB83" i="1"/>
  <c r="AB81" i="1"/>
  <c r="AB80" i="1"/>
  <c r="AC78" i="1"/>
  <c r="AD105" i="1"/>
  <c r="AF87" i="1"/>
  <c r="AE90" i="1"/>
  <c r="AE89" i="1"/>
  <c r="AE92" i="1"/>
  <c r="AE91" i="1"/>
  <c r="AE69" i="1"/>
  <c r="AD74" i="1"/>
  <c r="AD72" i="1"/>
  <c r="AD73" i="1"/>
  <c r="AD71" i="1"/>
  <c r="AE14" i="1"/>
  <c r="AD16" i="1"/>
  <c r="AD18" i="1"/>
  <c r="AD17" i="1"/>
  <c r="AD19" i="1"/>
  <c r="AD32" i="1"/>
  <c r="AE5" i="1"/>
  <c r="AC59" i="1"/>
  <c r="AD41" i="1"/>
  <c r="AC43" i="1"/>
  <c r="AC46" i="1"/>
  <c r="AC45" i="1"/>
  <c r="AC44" i="1"/>
  <c r="AE73" i="1" l="1"/>
  <c r="AE74" i="1"/>
  <c r="AE72" i="1"/>
  <c r="AE71" i="1"/>
  <c r="AC82" i="1"/>
  <c r="AC83" i="1"/>
  <c r="AC81" i="1"/>
  <c r="AC80" i="1"/>
  <c r="AC28" i="1"/>
  <c r="AC26" i="1"/>
  <c r="AC25" i="1"/>
  <c r="AC27" i="1"/>
  <c r="AD23" i="1"/>
  <c r="AE19" i="1"/>
  <c r="AE18" i="1"/>
  <c r="AE16" i="1"/>
  <c r="AE17" i="1"/>
  <c r="AC54" i="1"/>
  <c r="AC55" i="1"/>
  <c r="AC53" i="1"/>
  <c r="AC52" i="1"/>
  <c r="AD50" i="1"/>
  <c r="AD100" i="1"/>
  <c r="AD101" i="1"/>
  <c r="AD98" i="1"/>
  <c r="AD99" i="1"/>
  <c r="AE96" i="1"/>
  <c r="AD78" i="1"/>
  <c r="AE105" i="1"/>
  <c r="AF90" i="1"/>
  <c r="AF89" i="1"/>
  <c r="AG87" i="1"/>
  <c r="AF92" i="1"/>
  <c r="AF91" i="1"/>
  <c r="AF69" i="1"/>
  <c r="AE41" i="1"/>
  <c r="AD43" i="1"/>
  <c r="AD45" i="1"/>
  <c r="AD46" i="1"/>
  <c r="AD44" i="1"/>
  <c r="AF5" i="1"/>
  <c r="AE32" i="1"/>
  <c r="AD36" i="1"/>
  <c r="AD34" i="1"/>
  <c r="AD37" i="1"/>
  <c r="AD35" i="1"/>
  <c r="AD59" i="1"/>
  <c r="AF14" i="1"/>
  <c r="AD54" i="1" l="1"/>
  <c r="AD55" i="1"/>
  <c r="AD52" i="1"/>
  <c r="AD53" i="1"/>
  <c r="AE50" i="1"/>
  <c r="AF19" i="1"/>
  <c r="AF18" i="1"/>
  <c r="AF17" i="1"/>
  <c r="AF16" i="1"/>
  <c r="AD27" i="1"/>
  <c r="AD28" i="1"/>
  <c r="AD25" i="1"/>
  <c r="AD26" i="1"/>
  <c r="AE23" i="1"/>
  <c r="AE100" i="1"/>
  <c r="AE101" i="1"/>
  <c r="AE99" i="1"/>
  <c r="AE98" i="1"/>
  <c r="AF96" i="1"/>
  <c r="AF73" i="1"/>
  <c r="AF74" i="1"/>
  <c r="AF71" i="1"/>
  <c r="AF72" i="1"/>
  <c r="AG91" i="1"/>
  <c r="AG92" i="1"/>
  <c r="AG89" i="1"/>
  <c r="AG90" i="1"/>
  <c r="AE78" i="1"/>
  <c r="AE108" i="1"/>
  <c r="AF105" i="1"/>
  <c r="AE109" i="1"/>
  <c r="AE107" i="1"/>
  <c r="AE110" i="1"/>
  <c r="AH87" i="1"/>
  <c r="AG69" i="1"/>
  <c r="AE59" i="1"/>
  <c r="AD63" i="1"/>
  <c r="AD62" i="1"/>
  <c r="AD61" i="1"/>
  <c r="AD64" i="1"/>
  <c r="AG14" i="1"/>
  <c r="AF32" i="1"/>
  <c r="AE37" i="1"/>
  <c r="AE35" i="1"/>
  <c r="AE36" i="1"/>
  <c r="AE34" i="1"/>
  <c r="AG5" i="1"/>
  <c r="AF41" i="1"/>
  <c r="AE43" i="1"/>
  <c r="AE46" i="1"/>
  <c r="AE45" i="1"/>
  <c r="AE44" i="1"/>
  <c r="AE28" i="1" l="1"/>
  <c r="AE27" i="1"/>
  <c r="AE26" i="1"/>
  <c r="AE25" i="1"/>
  <c r="AF23" i="1"/>
  <c r="AF45" i="1"/>
  <c r="AF46" i="1"/>
  <c r="AF43" i="1"/>
  <c r="AF44" i="1"/>
  <c r="AF50" i="1"/>
  <c r="AH91" i="1"/>
  <c r="AH92" i="1"/>
  <c r="AH89" i="1"/>
  <c r="AH90" i="1"/>
  <c r="AG96" i="1"/>
  <c r="AE83" i="1"/>
  <c r="AE80" i="1"/>
  <c r="AF78" i="1"/>
  <c r="AE82" i="1"/>
  <c r="AE81" i="1"/>
  <c r="AI87" i="1"/>
  <c r="AG105" i="1"/>
  <c r="AF109" i="1"/>
  <c r="AF107" i="1"/>
  <c r="AF110" i="1"/>
  <c r="AF108" i="1"/>
  <c r="AH69" i="1"/>
  <c r="AH14" i="1"/>
  <c r="AG19" i="1"/>
  <c r="AG17" i="1"/>
  <c r="AG18" i="1"/>
  <c r="AG16" i="1"/>
  <c r="AG41" i="1"/>
  <c r="AH5" i="1"/>
  <c r="AG32" i="1"/>
  <c r="AF36" i="1"/>
  <c r="AF34" i="1"/>
  <c r="AF37" i="1"/>
  <c r="AF35" i="1"/>
  <c r="AF59" i="1"/>
  <c r="AE63" i="1"/>
  <c r="AE64" i="1"/>
  <c r="AE61" i="1"/>
  <c r="AE62" i="1"/>
  <c r="AG100" i="1" l="1"/>
  <c r="AH96" i="1"/>
  <c r="AG98" i="1"/>
  <c r="AG101" i="1"/>
  <c r="AG99" i="1"/>
  <c r="AG23" i="1"/>
  <c r="AG45" i="1"/>
  <c r="AG46" i="1"/>
  <c r="AG43" i="1"/>
  <c r="AG44" i="1"/>
  <c r="AF54" i="1"/>
  <c r="AF53" i="1"/>
  <c r="AF55" i="1"/>
  <c r="AG50" i="1"/>
  <c r="AF52" i="1"/>
  <c r="AG78" i="1"/>
  <c r="AF80" i="1"/>
  <c r="AF81" i="1"/>
  <c r="AF82" i="1"/>
  <c r="AF83" i="1"/>
  <c r="AH105" i="1"/>
  <c r="AG107" i="1"/>
  <c r="AG109" i="1"/>
  <c r="AG110" i="1"/>
  <c r="AG108" i="1"/>
  <c r="AI94" i="1"/>
  <c r="AJ87" i="1"/>
  <c r="AI69" i="1"/>
  <c r="AH74" i="1"/>
  <c r="AH72" i="1"/>
  <c r="AH71" i="1"/>
  <c r="AH73" i="1"/>
  <c r="AH32" i="1"/>
  <c r="AG37" i="1"/>
  <c r="AG35" i="1"/>
  <c r="AG36" i="1"/>
  <c r="AG34" i="1"/>
  <c r="AI5" i="1"/>
  <c r="AH41" i="1"/>
  <c r="AG59" i="1"/>
  <c r="AF63" i="1"/>
  <c r="AF61" i="1"/>
  <c r="AF64" i="1"/>
  <c r="AF62" i="1"/>
  <c r="AI14" i="1"/>
  <c r="AH16" i="1"/>
  <c r="AH18" i="1"/>
  <c r="AH17" i="1"/>
  <c r="AH19" i="1"/>
  <c r="AG27" i="1" l="1"/>
  <c r="AH23" i="1"/>
  <c r="AG26" i="1"/>
  <c r="AG25" i="1"/>
  <c r="AG28" i="1"/>
  <c r="AH37" i="1"/>
  <c r="AH36" i="1"/>
  <c r="AH34" i="1"/>
  <c r="AH35" i="1"/>
  <c r="AH50" i="1"/>
  <c r="AG55" i="1"/>
  <c r="AG53" i="1"/>
  <c r="AG54" i="1"/>
  <c r="AG52" i="1"/>
  <c r="AH98" i="1"/>
  <c r="AI96" i="1"/>
  <c r="AH100" i="1"/>
  <c r="AH99" i="1"/>
  <c r="AH101" i="1"/>
  <c r="AG82" i="1"/>
  <c r="AG83" i="1"/>
  <c r="AH78" i="1"/>
  <c r="AG80" i="1"/>
  <c r="AG81" i="1"/>
  <c r="AJ92" i="1"/>
  <c r="AJ94" i="1"/>
  <c r="AK87" i="1"/>
  <c r="AJ90" i="1"/>
  <c r="AJ89" i="1"/>
  <c r="AJ91" i="1"/>
  <c r="AI105" i="1"/>
  <c r="AH109" i="1"/>
  <c r="AH108" i="1"/>
  <c r="AH110" i="1"/>
  <c r="AH107" i="1"/>
  <c r="AJ69" i="1"/>
  <c r="AI74" i="1"/>
  <c r="AI76" i="1"/>
  <c r="AI72" i="1"/>
  <c r="AI73" i="1"/>
  <c r="AI71" i="1"/>
  <c r="AH59" i="1"/>
  <c r="AG63" i="1"/>
  <c r="AG61" i="1"/>
  <c r="AG62" i="1"/>
  <c r="AG64" i="1"/>
  <c r="AI21" i="1"/>
  <c r="AI17" i="1"/>
  <c r="AJ14" i="1"/>
  <c r="AI19" i="1"/>
  <c r="AI16" i="1"/>
  <c r="AI18" i="1"/>
  <c r="AI41" i="1"/>
  <c r="AI12" i="1"/>
  <c r="AJ5" i="1"/>
  <c r="AI32" i="1"/>
  <c r="AI109" i="1" l="1"/>
  <c r="AI110" i="1"/>
  <c r="AI107" i="1"/>
  <c r="AI108" i="1"/>
  <c r="AH63" i="1"/>
  <c r="AH64" i="1"/>
  <c r="AH62" i="1"/>
  <c r="AH61" i="1"/>
  <c r="AH52" i="1"/>
  <c r="AH54" i="1"/>
  <c r="AI50" i="1"/>
  <c r="AH55" i="1"/>
  <c r="AH53" i="1"/>
  <c r="AI23" i="1"/>
  <c r="AH27" i="1"/>
  <c r="AH28" i="1"/>
  <c r="AH25" i="1"/>
  <c r="AH26" i="1"/>
  <c r="AI98" i="1"/>
  <c r="AI103" i="1"/>
  <c r="AI99" i="1"/>
  <c r="AJ96" i="1"/>
  <c r="AI100" i="1"/>
  <c r="AI101" i="1"/>
  <c r="AI37" i="1"/>
  <c r="AI36" i="1"/>
  <c r="AI35" i="1"/>
  <c r="AI34" i="1"/>
  <c r="AI78" i="1"/>
  <c r="AH83" i="1"/>
  <c r="AH81" i="1"/>
  <c r="AH80" i="1"/>
  <c r="AH82" i="1"/>
  <c r="AJ105" i="1"/>
  <c r="AI112" i="1"/>
  <c r="AK94" i="1"/>
  <c r="AK89" i="1"/>
  <c r="AK92" i="1"/>
  <c r="AK90" i="1"/>
  <c r="AL87" i="1"/>
  <c r="AK91" i="1"/>
  <c r="AJ71" i="1"/>
  <c r="AJ74" i="1"/>
  <c r="AJ76" i="1"/>
  <c r="AJ72" i="1"/>
  <c r="AJ73" i="1"/>
  <c r="AK69" i="1"/>
  <c r="AK5" i="1"/>
  <c r="AJ12" i="1"/>
  <c r="AJ41" i="1"/>
  <c r="AI48" i="1"/>
  <c r="AI43" i="1"/>
  <c r="AI46" i="1"/>
  <c r="AI45" i="1"/>
  <c r="AI44" i="1"/>
  <c r="AJ21" i="1"/>
  <c r="AK14" i="1"/>
  <c r="AI39" i="1"/>
  <c r="AJ32" i="1"/>
  <c r="AI59" i="1"/>
  <c r="AJ109" i="1" l="1"/>
  <c r="AJ110" i="1"/>
  <c r="AJ108" i="1"/>
  <c r="AJ107" i="1"/>
  <c r="AI82" i="1"/>
  <c r="AI83" i="1"/>
  <c r="AI81" i="1"/>
  <c r="AI80" i="1"/>
  <c r="AI57" i="1"/>
  <c r="AJ50" i="1"/>
  <c r="AI55" i="1"/>
  <c r="AI54" i="1"/>
  <c r="AI53" i="1"/>
  <c r="AI52" i="1"/>
  <c r="AJ101" i="1"/>
  <c r="AJ103" i="1"/>
  <c r="AK96" i="1"/>
  <c r="AJ100" i="1"/>
  <c r="AJ99" i="1"/>
  <c r="AJ98" i="1"/>
  <c r="AI26" i="1"/>
  <c r="AJ23" i="1"/>
  <c r="AI25" i="1"/>
  <c r="AI30" i="1"/>
  <c r="AI27" i="1"/>
  <c r="AI28" i="1"/>
  <c r="AI63" i="1"/>
  <c r="AI64" i="1"/>
  <c r="AI62" i="1"/>
  <c r="AI61" i="1"/>
  <c r="AJ78" i="1"/>
  <c r="AI85" i="1"/>
  <c r="AL94" i="1"/>
  <c r="AL89" i="1"/>
  <c r="AL92" i="1"/>
  <c r="AL91" i="1"/>
  <c r="AL90" i="1"/>
  <c r="AK105" i="1"/>
  <c r="AJ112" i="1"/>
  <c r="AL69" i="1"/>
  <c r="AK74" i="1"/>
  <c r="AK76" i="1"/>
  <c r="AK71" i="1"/>
  <c r="AK72" i="1"/>
  <c r="AK73" i="1"/>
  <c r="AK32" i="1"/>
  <c r="AJ39" i="1"/>
  <c r="AL14" i="1"/>
  <c r="AL21" i="1" s="1"/>
  <c r="AK21" i="1"/>
  <c r="AK12" i="1"/>
  <c r="AL5" i="1"/>
  <c r="AJ59" i="1"/>
  <c r="AI66" i="1"/>
  <c r="AJ17" i="1"/>
  <c r="AJ16" i="1"/>
  <c r="AJ19" i="1"/>
  <c r="AJ18" i="1"/>
  <c r="AJ46" i="1"/>
  <c r="AK41" i="1"/>
  <c r="AJ43" i="1"/>
  <c r="AJ45" i="1"/>
  <c r="AJ48" i="1"/>
  <c r="AJ44" i="1"/>
  <c r="AO89" i="1" l="1"/>
  <c r="AP89" i="1"/>
  <c r="AO91" i="1"/>
  <c r="AP91" i="1"/>
  <c r="AO90" i="1"/>
  <c r="AP90" i="1"/>
  <c r="AO92" i="1"/>
  <c r="AP92" i="1"/>
  <c r="AJ26" i="1"/>
  <c r="AK23" i="1"/>
  <c r="AJ30" i="1"/>
  <c r="AJ28" i="1"/>
  <c r="AJ25" i="1"/>
  <c r="AJ27" i="1"/>
  <c r="AL73" i="1"/>
  <c r="AL74" i="1"/>
  <c r="AL72" i="1"/>
  <c r="AL71" i="1"/>
  <c r="AJ54" i="1"/>
  <c r="AJ55" i="1"/>
  <c r="AJ52" i="1"/>
  <c r="AJ53" i="1"/>
  <c r="AK50" i="1"/>
  <c r="AJ57" i="1"/>
  <c r="AJ82" i="1"/>
  <c r="AJ83" i="1"/>
  <c r="AJ80" i="1"/>
  <c r="AJ81" i="1"/>
  <c r="AK100" i="1"/>
  <c r="AK101" i="1"/>
  <c r="AK98" i="1"/>
  <c r="AK99" i="1"/>
  <c r="AL96" i="1"/>
  <c r="AL103" i="1" s="1"/>
  <c r="AK103" i="1"/>
  <c r="AJ85" i="1"/>
  <c r="AK78" i="1"/>
  <c r="AL105" i="1"/>
  <c r="AK112" i="1"/>
  <c r="AL76" i="1"/>
  <c r="AL41" i="1"/>
  <c r="AK46" i="1"/>
  <c r="AK43" i="1"/>
  <c r="AK48" i="1"/>
  <c r="AK45" i="1"/>
  <c r="AK44" i="1"/>
  <c r="AL12" i="1"/>
  <c r="AK16" i="1"/>
  <c r="AK17" i="1"/>
  <c r="AK18" i="1"/>
  <c r="AK19" i="1"/>
  <c r="AK59" i="1"/>
  <c r="AJ66" i="1"/>
  <c r="AL19" i="1"/>
  <c r="AL17" i="1"/>
  <c r="AP17" i="1" s="1"/>
  <c r="AL18" i="1"/>
  <c r="AP18" i="1" s="1"/>
  <c r="AL16" i="1"/>
  <c r="AK37" i="1"/>
  <c r="AK36" i="1"/>
  <c r="AK39" i="1"/>
  <c r="AK34" i="1"/>
  <c r="AL32" i="1"/>
  <c r="AL39" i="1" s="1"/>
  <c r="AK35" i="1"/>
  <c r="AP16" i="1" l="1"/>
  <c r="AO74" i="1"/>
  <c r="AP74" i="1"/>
  <c r="AO10" i="1"/>
  <c r="AP10" i="1"/>
  <c r="AO9" i="1"/>
  <c r="AP9" i="1"/>
  <c r="AO8" i="1"/>
  <c r="AP8" i="1"/>
  <c r="AO71" i="1"/>
  <c r="AP71" i="1"/>
  <c r="AP19" i="1"/>
  <c r="AO72" i="1"/>
  <c r="AP72" i="1"/>
  <c r="AO73" i="1"/>
  <c r="AP73" i="1"/>
  <c r="AO18" i="1"/>
  <c r="AO17" i="1"/>
  <c r="AK54" i="1"/>
  <c r="AK55" i="1"/>
  <c r="AK53" i="1"/>
  <c r="AK52" i="1"/>
  <c r="AL50" i="1"/>
  <c r="AL57" i="1" s="1"/>
  <c r="AK57" i="1"/>
  <c r="AK28" i="1"/>
  <c r="AK27" i="1"/>
  <c r="AK26" i="1"/>
  <c r="AK25" i="1"/>
  <c r="AK30" i="1"/>
  <c r="AL23" i="1"/>
  <c r="AL100" i="1"/>
  <c r="AL99" i="1"/>
  <c r="AL98" i="1"/>
  <c r="AL101" i="1"/>
  <c r="AO16" i="1"/>
  <c r="AK85" i="1"/>
  <c r="AL78" i="1"/>
  <c r="AL85" i="1" s="1"/>
  <c r="AO19" i="1"/>
  <c r="AL107" i="1"/>
  <c r="AL109" i="1"/>
  <c r="AL112" i="1"/>
  <c r="AL108" i="1"/>
  <c r="AL110" i="1"/>
  <c r="AL35" i="1"/>
  <c r="AL37" i="1"/>
  <c r="AL34" i="1"/>
  <c r="AL36" i="1"/>
  <c r="AL59" i="1"/>
  <c r="AK62" i="1"/>
  <c r="AK61" i="1"/>
  <c r="AK66" i="1"/>
  <c r="AK64" i="1"/>
  <c r="AK63" i="1"/>
  <c r="AL43" i="1"/>
  <c r="AL46" i="1"/>
  <c r="AL48" i="1"/>
  <c r="AL45" i="1"/>
  <c r="AL44" i="1"/>
  <c r="AO45" i="1" l="1"/>
  <c r="AP45" i="1"/>
  <c r="AO46" i="1"/>
  <c r="AP46" i="1"/>
  <c r="AO36" i="1"/>
  <c r="AP36" i="1"/>
  <c r="AO37" i="1"/>
  <c r="AP37" i="1"/>
  <c r="AO110" i="1"/>
  <c r="AP110" i="1"/>
  <c r="AO107" i="1"/>
  <c r="AP107" i="1"/>
  <c r="AO98" i="1"/>
  <c r="AP98" i="1"/>
  <c r="AO100" i="1"/>
  <c r="AP100" i="1"/>
  <c r="AO44" i="1"/>
  <c r="AP44" i="1"/>
  <c r="AO43" i="1"/>
  <c r="AP43" i="1"/>
  <c r="AO34" i="1"/>
  <c r="AP34" i="1"/>
  <c r="AO35" i="1"/>
  <c r="AP35" i="1"/>
  <c r="AO108" i="1"/>
  <c r="AP108" i="1"/>
  <c r="AO109" i="1"/>
  <c r="AP109" i="1"/>
  <c r="AO101" i="1"/>
  <c r="AP101" i="1"/>
  <c r="AO99" i="1"/>
  <c r="AP99" i="1"/>
  <c r="AL28" i="1"/>
  <c r="AL27" i="1"/>
  <c r="AL25" i="1"/>
  <c r="AL26" i="1"/>
  <c r="AL30" i="1"/>
  <c r="AL53" i="1"/>
  <c r="AL55" i="1"/>
  <c r="AL54" i="1"/>
  <c r="AL52" i="1"/>
  <c r="AL83" i="1"/>
  <c r="AL81" i="1"/>
  <c r="AL80" i="1"/>
  <c r="AL82" i="1"/>
  <c r="AL66" i="1"/>
  <c r="AL63" i="1"/>
  <c r="AL62" i="1"/>
  <c r="AL64" i="1"/>
  <c r="AL61" i="1"/>
  <c r="AO27" i="1" l="1"/>
  <c r="AP27" i="1"/>
  <c r="AO61" i="1"/>
  <c r="AP61" i="1"/>
  <c r="AO62" i="1"/>
  <c r="AP62" i="1"/>
  <c r="AO80" i="1"/>
  <c r="AP80" i="1"/>
  <c r="AO83" i="1"/>
  <c r="AP83" i="1"/>
  <c r="AO54" i="1"/>
  <c r="AP54" i="1"/>
  <c r="AO53" i="1"/>
  <c r="AP53" i="1"/>
  <c r="AO26" i="1"/>
  <c r="AP26" i="1"/>
  <c r="AO64" i="1"/>
  <c r="AP64" i="1"/>
  <c r="AO63" i="1"/>
  <c r="AP63" i="1"/>
  <c r="AO82" i="1"/>
  <c r="AP82" i="1"/>
  <c r="AO81" i="1"/>
  <c r="AP81" i="1"/>
  <c r="AO52" i="1"/>
  <c r="AP52" i="1"/>
  <c r="AO55" i="1"/>
  <c r="AP55" i="1"/>
  <c r="AO25" i="1"/>
  <c r="AP25" i="1"/>
  <c r="AO28" i="1"/>
  <c r="AP28" i="1"/>
  <c r="AP7" i="1" l="1"/>
  <c r="AO7" i="1"/>
  <c r="AS11" i="1" s="1"/>
  <c r="AS8" i="1" l="1"/>
  <c r="AS10" i="1"/>
  <c r="AS9" i="1"/>
</calcChain>
</file>

<file path=xl/sharedStrings.xml><?xml version="1.0" encoding="utf-8"?>
<sst xmlns="http://schemas.openxmlformats.org/spreadsheetml/2006/main" count="175" uniqueCount="62">
  <si>
    <t>From</t>
  </si>
  <si>
    <t>To</t>
  </si>
  <si>
    <t>Year</t>
  </si>
  <si>
    <t>July</t>
  </si>
  <si>
    <t>Names</t>
  </si>
  <si>
    <t>January</t>
  </si>
  <si>
    <t>SHIFTCONTROLLER</t>
  </si>
  <si>
    <t>Days Remaining to Leave Plan - 2017</t>
  </si>
  <si>
    <t>ANNUAL LEAVE</t>
  </si>
  <si>
    <t>IN LUEI</t>
  </si>
  <si>
    <t>SICK LEAVE</t>
  </si>
  <si>
    <t>Leave Type</t>
  </si>
  <si>
    <t>IL</t>
  </si>
  <si>
    <t>IN-LEUE Balance</t>
  </si>
  <si>
    <t>IN - LEUE Taken</t>
  </si>
  <si>
    <t>Sun</t>
  </si>
  <si>
    <t>Mon</t>
  </si>
  <si>
    <t>February</t>
  </si>
  <si>
    <t>Tue</t>
  </si>
  <si>
    <t>March</t>
  </si>
  <si>
    <t>Wed</t>
  </si>
  <si>
    <t>April</t>
  </si>
  <si>
    <t>Thu</t>
  </si>
  <si>
    <t>May</t>
  </si>
  <si>
    <t>Fri</t>
  </si>
  <si>
    <t>June</t>
  </si>
  <si>
    <t>Sat</t>
  </si>
  <si>
    <t>August</t>
  </si>
  <si>
    <t>September</t>
  </si>
  <si>
    <t>October</t>
  </si>
  <si>
    <t>November</t>
  </si>
  <si>
    <t>December</t>
  </si>
  <si>
    <t>SL</t>
  </si>
  <si>
    <t>TYPE</t>
  </si>
  <si>
    <t>SELECT</t>
  </si>
  <si>
    <t>Balance Leave In 2016</t>
  </si>
  <si>
    <t>Holidays</t>
  </si>
  <si>
    <t>Holiday Duration</t>
  </si>
  <si>
    <t>New Year</t>
  </si>
  <si>
    <t>Israa &amp; Miaraj Night*</t>
  </si>
  <si>
    <t>Ramadan expected to begin*</t>
  </si>
  <si>
    <t>-</t>
  </si>
  <si>
    <t>Eid Al Fitr*</t>
  </si>
  <si>
    <t>Hajj season﻿*</t>
  </si>
  <si>
    <t>Arafat Day*</t>
  </si>
  <si>
    <t>Eid Al Adha*</t>
  </si>
  <si>
    <t>Hijri New Year's Day*</t>
  </si>
  <si>
    <t>Martyr's Day</t>
  </si>
  <si>
    <t>﻿Prophet Mohammed’s Birthday*</t>
  </si>
  <si>
    <t>UAE National Day</t>
  </si>
  <si>
    <t>Occasion2</t>
  </si>
  <si>
    <t xml:space="preserve"> Year 2017</t>
  </si>
  <si>
    <t>month/date/year</t>
  </si>
  <si>
    <t>Grade</t>
  </si>
  <si>
    <t>GRADE</t>
  </si>
  <si>
    <t>No of Days Annual Leave Planned</t>
  </si>
  <si>
    <t>No of Days in-leu  Planned</t>
  </si>
  <si>
    <t>employee01</t>
  </si>
  <si>
    <t>employee02</t>
  </si>
  <si>
    <t>employee03</t>
  </si>
  <si>
    <t>employee04</t>
  </si>
  <si>
    <t>insert additional holidays on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</si>
</sst>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-mmm\-yyyy"/>
    <numFmt numFmtId="165" formatCode="d"/>
    <numFmt numFmtId="166" formatCode="mmmm"/>
    <numFmt numFmtId="167" formatCode="ddd"/>
    <numFmt numFmtId="168" formatCode="[$-F800]dddd\,\ mmmm\ dd\,\ yyyy"/>
    <numFmt numFmtId="169" formatCode="mm/dd/yyyy"/>
    <numFmt numFmtId="170" formatCode="dd\-mmm\-yy"/>
  </numFmts>
  <fonts count="15" x14ac:knownFonts="1">
    <font>
      <sz val="10"/>
      <name val="Arial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0" tint="-0.24994659260841701"/>
      <name val="Arial"/>
      <family val="2"/>
    </font>
    <font>
      <sz val="10"/>
      <color rgb="FF333333"/>
      <name val="Verdana"/>
      <family val="2"/>
    </font>
    <font>
      <b/>
      <sz val="10"/>
      <color theme="0" tint="-0.24994659260841701"/>
      <name val="Arial"/>
      <family val="2"/>
    </font>
    <font>
      <sz val="12"/>
      <color rgb="FF666666"/>
      <name val="Times New Roman"/>
      <family val="1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 tint="-0.2499465926084170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90"/>
    </xf>
    <xf numFmtId="0" fontId="2" fillId="0" borderId="0" xfId="0" applyFont="1"/>
    <xf numFmtId="0" fontId="3" fillId="0" borderId="0" xfId="0" applyFont="1"/>
    <xf numFmtId="165" fontId="1" fillId="2" borderId="0" xfId="0" applyNumberFormat="1" applyFont="1" applyFill="1" applyAlignment="1">
      <alignment horizontal="center" vertical="center"/>
    </xf>
    <xf numFmtId="14" fontId="1" fillId="0" borderId="0" xfId="0" applyNumberFormat="1" applyFont="1"/>
    <xf numFmtId="0" fontId="1" fillId="0" borderId="1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6" fillId="3" borderId="2" xfId="0" applyFont="1" applyFill="1" applyBorder="1" applyAlignment="1">
      <alignment vertical="center"/>
    </xf>
    <xf numFmtId="0" fontId="5" fillId="4" borderId="2" xfId="0" applyFont="1" applyFill="1" applyBorder="1"/>
    <xf numFmtId="0" fontId="7" fillId="5" borderId="0" xfId="0" applyFont="1" applyFill="1"/>
    <xf numFmtId="0" fontId="5" fillId="4" borderId="2" xfId="0" applyFont="1" applyFill="1" applyBorder="1" applyAlignment="1"/>
    <xf numFmtId="165" fontId="5" fillId="3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6" borderId="2" xfId="0" applyFont="1" applyFill="1" applyBorder="1"/>
    <xf numFmtId="0" fontId="5" fillId="7" borderId="2" xfId="0" applyFont="1" applyFill="1" applyBorder="1"/>
    <xf numFmtId="0" fontId="5" fillId="8" borderId="2" xfId="0" applyFont="1" applyFill="1" applyBorder="1"/>
    <xf numFmtId="0" fontId="4" fillId="0" borderId="0" xfId="0" applyFont="1"/>
    <xf numFmtId="0" fontId="5" fillId="5" borderId="2" xfId="0" applyFont="1" applyFill="1" applyBorder="1"/>
    <xf numFmtId="0" fontId="5" fillId="7" borderId="2" xfId="0" applyFont="1" applyFill="1" applyBorder="1" applyAlignment="1"/>
    <xf numFmtId="0" fontId="5" fillId="8" borderId="2" xfId="0" applyFont="1" applyFill="1" applyBorder="1" applyAlignment="1"/>
    <xf numFmtId="0" fontId="5" fillId="6" borderId="2" xfId="0" applyFont="1" applyFill="1" applyBorder="1" applyAlignment="1"/>
    <xf numFmtId="0" fontId="5" fillId="5" borderId="0" xfId="0" applyFont="1" applyFill="1" applyBorder="1"/>
    <xf numFmtId="0" fontId="5" fillId="9" borderId="2" xfId="0" applyFont="1" applyFill="1" applyBorder="1"/>
    <xf numFmtId="0" fontId="5" fillId="9" borderId="2" xfId="0" applyFont="1" applyFill="1" applyBorder="1" applyAlignment="1">
      <alignment vertical="center"/>
    </xf>
    <xf numFmtId="0" fontId="8" fillId="0" borderId="0" xfId="0" applyFont="1" applyBorder="1"/>
    <xf numFmtId="0" fontId="8" fillId="5" borderId="0" xfId="0" applyFont="1" applyFill="1" applyBorder="1"/>
    <xf numFmtId="0" fontId="5" fillId="0" borderId="3" xfId="0" applyFont="1" applyBorder="1"/>
    <xf numFmtId="0" fontId="1" fillId="0" borderId="0" xfId="0" applyFont="1" applyAlignment="1">
      <alignment wrapText="1"/>
    </xf>
    <xf numFmtId="0" fontId="8" fillId="6" borderId="4" xfId="0" applyFont="1" applyFill="1" applyBorder="1"/>
    <xf numFmtId="0" fontId="8" fillId="7" borderId="5" xfId="0" applyFont="1" applyFill="1" applyBorder="1"/>
    <xf numFmtId="0" fontId="8" fillId="8" borderId="5" xfId="0" applyFont="1" applyFill="1" applyBorder="1"/>
    <xf numFmtId="0" fontId="8" fillId="10" borderId="6" xfId="0" applyFont="1" applyFill="1" applyBorder="1"/>
    <xf numFmtId="0" fontId="1" fillId="5" borderId="0" xfId="0" applyFont="1" applyFill="1"/>
    <xf numFmtId="14" fontId="1" fillId="5" borderId="0" xfId="0" applyNumberFormat="1" applyFont="1" applyFill="1"/>
    <xf numFmtId="0" fontId="5" fillId="5" borderId="0" xfId="0" applyFont="1" applyFill="1" applyBorder="1" applyAlignment="1">
      <alignment horizontal="center" wrapText="1"/>
    </xf>
    <xf numFmtId="0" fontId="5" fillId="6" borderId="7" xfId="0" applyFont="1" applyFill="1" applyBorder="1"/>
    <xf numFmtId="0" fontId="5" fillId="7" borderId="7" xfId="0" applyFont="1" applyFill="1" applyBorder="1"/>
    <xf numFmtId="0" fontId="5" fillId="8" borderId="7" xfId="0" applyFont="1" applyFill="1" applyBorder="1"/>
    <xf numFmtId="0" fontId="9" fillId="5" borderId="0" xfId="0" applyFont="1" applyFill="1"/>
    <xf numFmtId="0" fontId="5" fillId="0" borderId="0" xfId="0" applyFont="1"/>
    <xf numFmtId="16" fontId="5" fillId="0" borderId="2" xfId="0" applyNumberFormat="1" applyFont="1" applyBorder="1" applyAlignment="1">
      <alignment vertical="center"/>
    </xf>
    <xf numFmtId="16" fontId="5" fillId="11" borderId="2" xfId="0" applyNumberFormat="1" applyFont="1" applyFill="1" applyBorder="1"/>
    <xf numFmtId="0" fontId="5" fillId="11" borderId="2" xfId="0" applyFont="1" applyFill="1" applyBorder="1"/>
    <xf numFmtId="14" fontId="5" fillId="11" borderId="2" xfId="0" applyNumberFormat="1" applyFont="1" applyFill="1" applyBorder="1"/>
    <xf numFmtId="16" fontId="5" fillId="12" borderId="2" xfId="0" applyNumberFormat="1" applyFont="1" applyFill="1" applyBorder="1" applyAlignment="1">
      <alignment vertical="center"/>
    </xf>
    <xf numFmtId="0" fontId="5" fillId="12" borderId="2" xfId="0" applyFont="1" applyFill="1" applyBorder="1"/>
    <xf numFmtId="165" fontId="5" fillId="13" borderId="8" xfId="0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3" xfId="0" applyFont="1" applyFill="1" applyBorder="1"/>
    <xf numFmtId="0" fontId="5" fillId="15" borderId="3" xfId="0" applyFont="1" applyFill="1" applyBorder="1"/>
    <xf numFmtId="0" fontId="5" fillId="10" borderId="9" xfId="0" applyFont="1" applyFill="1" applyBorder="1"/>
    <xf numFmtId="16" fontId="5" fillId="0" borderId="8" xfId="0" applyNumberFormat="1" applyFont="1" applyBorder="1" applyAlignment="1">
      <alignment vertical="center"/>
    </xf>
    <xf numFmtId="0" fontId="5" fillId="14" borderId="10" xfId="0" applyFont="1" applyFill="1" applyBorder="1" applyAlignment="1">
      <alignment horizontal="center" wrapText="1"/>
    </xf>
    <xf numFmtId="0" fontId="0" fillId="0" borderId="2" xfId="0" applyBorder="1"/>
    <xf numFmtId="14" fontId="0" fillId="0" borderId="0" xfId="0" applyNumberFormat="1"/>
    <xf numFmtId="167" fontId="5" fillId="3" borderId="2" xfId="0" applyNumberFormat="1" applyFont="1" applyFill="1" applyBorder="1" applyAlignment="1">
      <alignment horizontal="center" vertical="center"/>
    </xf>
    <xf numFmtId="168" fontId="0" fillId="0" borderId="0" xfId="0" applyNumberFormat="1"/>
    <xf numFmtId="167" fontId="0" fillId="0" borderId="0" xfId="0" applyNumberFormat="1"/>
    <xf numFmtId="164" fontId="0" fillId="0" borderId="0" xfId="0" applyNumberFormat="1"/>
    <xf numFmtId="166" fontId="5" fillId="19" borderId="11" xfId="0" applyNumberFormat="1" applyFont="1" applyFill="1" applyBorder="1" applyAlignment="1">
      <alignment horizontal="left"/>
    </xf>
    <xf numFmtId="0" fontId="6" fillId="19" borderId="12" xfId="0" applyFont="1" applyFill="1" applyBorder="1" applyAlignment="1"/>
    <xf numFmtId="0" fontId="6" fillId="19" borderId="13" xfId="0" applyFont="1" applyFill="1" applyBorder="1" applyAlignment="1"/>
    <xf numFmtId="0" fontId="4" fillId="20" borderId="2" xfId="0" applyFont="1" applyFill="1" applyBorder="1"/>
    <xf numFmtId="0" fontId="4" fillId="21" borderId="2" xfId="0" applyFont="1" applyFill="1" applyBorder="1" applyAlignment="1">
      <alignment vertical="center"/>
    </xf>
    <xf numFmtId="0" fontId="4" fillId="22" borderId="2" xfId="0" applyFont="1" applyFill="1" applyBorder="1"/>
    <xf numFmtId="0" fontId="1" fillId="0" borderId="2" xfId="0" applyFont="1" applyBorder="1"/>
    <xf numFmtId="0" fontId="1" fillId="23" borderId="2" xfId="0" applyFont="1" applyFill="1" applyBorder="1"/>
    <xf numFmtId="0" fontId="5" fillId="16" borderId="20" xfId="0" applyFont="1" applyFill="1" applyBorder="1"/>
    <xf numFmtId="0" fontId="5" fillId="0" borderId="20" xfId="0" applyFont="1" applyBorder="1"/>
    <xf numFmtId="0" fontId="1" fillId="0" borderId="5" xfId="0" applyFont="1" applyBorder="1"/>
    <xf numFmtId="0" fontId="1" fillId="0" borderId="6" xfId="0" applyFont="1" applyBorder="1"/>
    <xf numFmtId="0" fontId="5" fillId="24" borderId="4" xfId="0" applyFont="1" applyFill="1" applyBorder="1"/>
    <xf numFmtId="0" fontId="10" fillId="27" borderId="0" xfId="0" applyFont="1" applyFill="1" applyBorder="1" applyAlignment="1">
      <alignment horizontal="center" vertical="center" wrapText="1"/>
    </xf>
    <xf numFmtId="14" fontId="0" fillId="6" borderId="2" xfId="0" applyNumberFormat="1" applyFill="1" applyBorder="1"/>
    <xf numFmtId="169" fontId="6" fillId="6" borderId="2" xfId="0" applyNumberFormat="1" applyFont="1" applyFill="1" applyBorder="1"/>
    <xf numFmtId="170" fontId="10" fillId="6" borderId="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20" borderId="11" xfId="0" applyFont="1" applyFill="1" applyBorder="1"/>
    <xf numFmtId="0" fontId="5" fillId="21" borderId="11" xfId="0" applyFont="1" applyFill="1" applyBorder="1" applyAlignment="1">
      <alignment vertical="center"/>
    </xf>
    <xf numFmtId="0" fontId="5" fillId="22" borderId="11" xfId="0" applyFont="1" applyFill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28" borderId="2" xfId="0" applyFont="1" applyFill="1" applyBorder="1" applyAlignment="1">
      <alignment horizontal="center"/>
    </xf>
    <xf numFmtId="0" fontId="5" fillId="28" borderId="2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wrapText="1"/>
    </xf>
    <xf numFmtId="0" fontId="8" fillId="6" borderId="16" xfId="0" applyFont="1" applyFill="1" applyBorder="1"/>
    <xf numFmtId="0" fontId="8" fillId="7" borderId="24" xfId="0" applyFont="1" applyFill="1" applyBorder="1"/>
    <xf numFmtId="0" fontId="8" fillId="8" borderId="24" xfId="0" applyFont="1" applyFill="1" applyBorder="1"/>
    <xf numFmtId="0" fontId="8" fillId="10" borderId="25" xfId="0" applyFont="1" applyFill="1" applyBorder="1"/>
    <xf numFmtId="0" fontId="8" fillId="7" borderId="4" xfId="0" applyFont="1" applyFill="1" applyBorder="1"/>
    <xf numFmtId="0" fontId="8" fillId="8" borderId="4" xfId="0" applyFont="1" applyFill="1" applyBorder="1"/>
    <xf numFmtId="0" fontId="8" fillId="10" borderId="3" xfId="0" applyFont="1" applyFill="1" applyBorder="1"/>
    <xf numFmtId="14" fontId="10" fillId="25" borderId="0" xfId="0" applyNumberFormat="1" applyFont="1" applyFill="1" applyBorder="1" applyAlignment="1">
      <alignment horizontal="center" vertical="center" wrapText="1"/>
    </xf>
    <xf numFmtId="14" fontId="10" fillId="26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2" fillId="5" borderId="0" xfId="0" applyFont="1" applyFill="1"/>
    <xf numFmtId="0" fontId="11" fillId="0" borderId="2" xfId="0" applyFont="1" applyBorder="1" applyAlignment="1">
      <alignment vertical="center" textRotation="90"/>
    </xf>
    <xf numFmtId="0" fontId="13" fillId="0" borderId="2" xfId="0" applyFont="1" applyBorder="1"/>
    <xf numFmtId="0" fontId="5" fillId="14" borderId="21" xfId="0" applyFont="1" applyFill="1" applyBorder="1" applyAlignment="1">
      <alignment horizontal="center" wrapText="1"/>
    </xf>
    <xf numFmtId="0" fontId="5" fillId="14" borderId="2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6" fontId="5" fillId="19" borderId="11" xfId="0" applyNumberFormat="1" applyFont="1" applyFill="1" applyBorder="1" applyAlignment="1">
      <alignment horizontal="left"/>
    </xf>
    <xf numFmtId="0" fontId="6" fillId="19" borderId="12" xfId="0" applyFont="1" applyFill="1" applyBorder="1" applyAlignment="1"/>
    <xf numFmtId="0" fontId="6" fillId="19" borderId="13" xfId="0" applyFont="1" applyFill="1" applyBorder="1" applyAlignment="1"/>
    <xf numFmtId="0" fontId="5" fillId="6" borderId="11" xfId="0" applyFont="1" applyFill="1" applyBorder="1" applyAlignment="1"/>
    <xf numFmtId="0" fontId="5" fillId="6" borderId="19" xfId="0" applyFont="1" applyFill="1" applyBorder="1" applyAlignment="1"/>
    <xf numFmtId="0" fontId="5" fillId="7" borderId="11" xfId="0" applyFont="1" applyFill="1" applyBorder="1" applyAlignment="1"/>
    <xf numFmtId="0" fontId="5" fillId="7" borderId="19" xfId="0" applyFont="1" applyFill="1" applyBorder="1" applyAlignment="1"/>
    <xf numFmtId="0" fontId="5" fillId="10" borderId="11" xfId="0" applyFont="1" applyFill="1" applyBorder="1" applyAlignment="1"/>
    <xf numFmtId="0" fontId="5" fillId="10" borderId="19" xfId="0" applyFont="1" applyFill="1" applyBorder="1" applyAlignment="1"/>
    <xf numFmtId="0" fontId="5" fillId="8" borderId="11" xfId="0" applyFont="1" applyFill="1" applyBorder="1" applyAlignment="1"/>
    <xf numFmtId="0" fontId="5" fillId="8" borderId="19" xfId="0" applyFont="1" applyFill="1" applyBorder="1" applyAlignment="1"/>
    <xf numFmtId="0" fontId="5" fillId="14" borderId="14" xfId="0" applyFont="1" applyFill="1" applyBorder="1" applyAlignment="1">
      <alignment horizontal="center" wrapText="1"/>
    </xf>
    <xf numFmtId="0" fontId="5" fillId="14" borderId="15" xfId="0" applyFont="1" applyFill="1" applyBorder="1" applyAlignment="1">
      <alignment horizontal="center" wrapText="1"/>
    </xf>
    <xf numFmtId="0" fontId="5" fillId="17" borderId="3" xfId="0" applyFont="1" applyFill="1" applyBorder="1" applyAlignment="1">
      <alignment horizontal="center"/>
    </xf>
    <xf numFmtId="164" fontId="5" fillId="18" borderId="3" xfId="0" applyNumberFormat="1" applyFont="1" applyFill="1" applyBorder="1" applyAlignment="1">
      <alignment horizontal="center"/>
    </xf>
    <xf numFmtId="0" fontId="14" fillId="5" borderId="0" xfId="0" applyFont="1" applyFill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Times New Roman"/>
        <family val="1"/>
        <scheme val="none"/>
      </font>
      <fill>
        <patternFill patternType="solid">
          <fgColor indexed="64"/>
          <bgColor rgb="FFF5F5F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Times New Roman"/>
        <family val="1"/>
        <scheme val="none"/>
      </font>
      <fill>
        <patternFill patternType="solid">
          <fgColor indexed="64"/>
          <bgColor rgb="FFF5F5F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Times New Roman"/>
        <family val="1"/>
        <scheme val="none"/>
      </font>
      <numFmt numFmtId="170" formatCode="dd\-mmm\-yy"/>
      <fill>
        <patternFill patternType="solid">
          <fgColor indexed="64"/>
          <bgColor rgb="FFF5F5F5"/>
        </patternFill>
      </fill>
      <alignment horizontal="general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Times New Roman"/>
        <family val="1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Times New Roman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CC00"/>
      </font>
      <fill>
        <patternFill>
          <bgColor rgb="FF00CC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lor rgb="FF00B0F0"/>
      </font>
      <fill>
        <patternFill>
          <bgColor rgb="FF00B0F0"/>
        </patternFill>
      </fill>
    </dxf>
    <dxf>
      <fill>
        <patternFill>
          <bgColor rgb="FFC0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1" defaultTableStyle="TableStyleMedium9" defaultPivotStyle="PivotStyleLight16">
    <tableStyle name="PivotTable Style 1" table="0" count="0"/>
  </tableStyles>
  <colors>
    <mruColors>
      <color rgb="FF00CC00"/>
      <color rgb="FF00FFCC"/>
      <color rgb="FF5CEB35"/>
      <color rgb="FF99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10</xdr:row>
      <xdr:rowOff>47625</xdr:rowOff>
    </xdr:from>
    <xdr:to>
      <xdr:col>8</xdr:col>
      <xdr:colOff>295275</xdr:colOff>
      <xdr:row>11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54EBCD0-33C4-4AAF-A7BE-103D4E53FC0D}"/>
            </a:ext>
          </a:extLst>
        </xdr:cNvPr>
        <xdr:cNvCxnSpPr/>
      </xdr:nvCxnSpPr>
      <xdr:spPr>
        <a:xfrm flipV="1">
          <a:off x="4505325" y="2628900"/>
          <a:ext cx="2962275" cy="238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323848</xdr:colOff>
      <xdr:row>10</xdr:row>
      <xdr:rowOff>19050</xdr:rowOff>
    </xdr:from>
    <xdr:to>
      <xdr:col>20</xdr:col>
      <xdr:colOff>190499</xdr:colOff>
      <xdr:row>12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43869-ABF2-487B-97D5-64F8DB6D93BC}"/>
            </a:ext>
          </a:extLst>
        </xdr:cNvPr>
        <xdr:cNvSpPr txBox="1"/>
      </xdr:nvSpPr>
      <xdr:spPr>
        <a:xfrm>
          <a:off x="7496173" y="2600325"/>
          <a:ext cx="4076701" cy="323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from 2jan to 4 jan it should show as blue</a:t>
          </a:r>
          <a:r>
            <a:rPr lang="en-US" sz="1100" baseline="0"/>
            <a:t> color but showing as green</a:t>
          </a:r>
        </a:p>
        <a:p>
          <a:endParaRPr lang="en-US" sz="1100"/>
        </a:p>
      </xdr:txBody>
    </xdr:sp>
    <xdr:clientData/>
  </xdr:twoCellAnchor>
  <xdr:twoCellAnchor>
    <xdr:from>
      <xdr:col>5</xdr:col>
      <xdr:colOff>28575</xdr:colOff>
      <xdr:row>6</xdr:row>
      <xdr:rowOff>123825</xdr:rowOff>
    </xdr:from>
    <xdr:to>
      <xdr:col>22</xdr:col>
      <xdr:colOff>352425</xdr:colOff>
      <xdr:row>9</xdr:row>
      <xdr:rowOff>104776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7919262-6188-401D-B812-E4EA1F5FCF8F}"/>
            </a:ext>
          </a:extLst>
        </xdr:cNvPr>
        <xdr:cNvCxnSpPr/>
      </xdr:nvCxnSpPr>
      <xdr:spPr>
        <a:xfrm flipV="1">
          <a:off x="4457700" y="2019300"/>
          <a:ext cx="8020050" cy="4953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209548</xdr:colOff>
      <xdr:row>7</xdr:row>
      <xdr:rowOff>47625</xdr:rowOff>
    </xdr:from>
    <xdr:to>
      <xdr:col>38</xdr:col>
      <xdr:colOff>114299</xdr:colOff>
      <xdr:row>9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E0B0B3-47DD-4EB3-9287-E83A3982B472}"/>
            </a:ext>
          </a:extLst>
        </xdr:cNvPr>
        <xdr:cNvSpPr txBox="1"/>
      </xdr:nvSpPr>
      <xdr:spPr>
        <a:xfrm>
          <a:off x="13820773" y="2114550"/>
          <a:ext cx="4076701" cy="3238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from 15 jan to 22 jan it should show as green</a:t>
          </a:r>
          <a:r>
            <a:rPr lang="en-US" sz="1100" baseline="0"/>
            <a:t> color but showing as blue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3:D68" totalsRowShown="0" headerRowDxfId="5" dataDxfId="4" tableBorderDxfId="3">
  <autoFilter ref="B3:D68"/>
  <tableColumns count="3">
    <tableColumn id="2" name=" Year 2017" dataDxfId="2"/>
    <tableColumn id="3" name="Occasion2" dataDxfId="1"/>
    <tableColumn id="4" name="Holiday Duratio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X112"/>
  <sheetViews>
    <sheetView showGridLines="0" tabSelected="1" workbookViewId="0">
      <selection activeCell="H7" sqref="H7"/>
    </sheetView>
  </sheetViews>
  <sheetFormatPr defaultRowHeight="12.75" x14ac:dyDescent="0.2"/>
  <cols>
    <col min="1" max="1" width="9.140625" style="85"/>
    <col min="2" max="2" width="25.85546875" style="43" bestFit="1" customWidth="1"/>
    <col min="3" max="3" width="9.140625" style="43"/>
    <col min="4" max="4" width="10.42578125" style="43" customWidth="1"/>
    <col min="5" max="5" width="11.85546875" style="102" customWidth="1"/>
    <col min="6" max="6" width="6.7109375" style="1" customWidth="1"/>
    <col min="7" max="7" width="25.85546875" style="1" bestFit="1" customWidth="1"/>
    <col min="8" max="8" width="8.5703125" style="1" bestFit="1" customWidth="1"/>
    <col min="9" max="11" width="5.140625" style="1" bestFit="1" customWidth="1"/>
    <col min="12" max="12" width="5.85546875" style="1" customWidth="1"/>
    <col min="13" max="13" width="5.140625" style="1" customWidth="1"/>
    <col min="14" max="14" width="5.5703125" style="1" customWidth="1"/>
    <col min="15" max="15" width="5.85546875" style="1" customWidth="1"/>
    <col min="16" max="16" width="4.85546875" style="1" bestFit="1" customWidth="1"/>
    <col min="17" max="18" width="5.140625" style="1" bestFit="1" customWidth="1"/>
    <col min="19" max="19" width="5.28515625" style="1" customWidth="1"/>
    <col min="20" max="20" width="4.85546875" style="1" bestFit="1" customWidth="1"/>
    <col min="21" max="21" width="5.28515625" style="1" customWidth="1"/>
    <col min="22" max="23" width="5.85546875" style="1" customWidth="1"/>
    <col min="24" max="24" width="5.5703125" style="1" customWidth="1"/>
    <col min="25" max="25" width="5.140625" style="1" bestFit="1" customWidth="1"/>
    <col min="26" max="26" width="5.7109375" style="1" customWidth="1"/>
    <col min="27" max="27" width="5.140625" style="1" bestFit="1" customWidth="1"/>
    <col min="28" max="28" width="5.42578125" style="1" customWidth="1"/>
    <col min="29" max="29" width="5.7109375" style="1" customWidth="1"/>
    <col min="30" max="30" width="4.85546875" style="1" bestFit="1" customWidth="1"/>
    <col min="31" max="31" width="5.85546875" style="1" customWidth="1"/>
    <col min="32" max="34" width="5.140625" style="1" bestFit="1" customWidth="1"/>
    <col min="35" max="35" width="4.85546875" style="1" customWidth="1"/>
    <col min="36" max="36" width="5.5703125" style="1" customWidth="1"/>
    <col min="37" max="37" width="4.85546875" style="1" bestFit="1" customWidth="1"/>
    <col min="38" max="38" width="4.85546875" style="1" customWidth="1"/>
    <col min="39" max="40" width="9.140625" style="1"/>
    <col min="41" max="41" width="16.5703125" style="1" customWidth="1"/>
    <col min="42" max="43" width="16.5703125" style="36" customWidth="1"/>
    <col min="44" max="44" width="25" style="1" customWidth="1"/>
    <col min="45" max="46" width="9.140625" style="1"/>
    <col min="47" max="47" width="16.28515625" style="1" bestFit="1" customWidth="1"/>
    <col min="48" max="48" width="15.5703125" style="1" bestFit="1" customWidth="1"/>
    <col min="49" max="49" width="21.85546875" style="1" bestFit="1" customWidth="1"/>
    <col min="50" max="16384" width="9.140625" style="1"/>
  </cols>
  <sheetData>
    <row r="1" spans="1:50" ht="52.5" customHeight="1" thickBot="1" x14ac:dyDescent="0.25"/>
    <row r="2" spans="1:50" ht="30.75" customHeight="1" thickBot="1" x14ac:dyDescent="0.45">
      <c r="B2" s="126">
        <v>2017</v>
      </c>
      <c r="C2" s="42"/>
      <c r="D2" s="42"/>
      <c r="E2" s="103"/>
      <c r="F2" s="13"/>
      <c r="G2" s="13"/>
      <c r="H2" s="13"/>
      <c r="I2" s="13"/>
      <c r="J2" s="13"/>
      <c r="K2" s="5"/>
      <c r="P2" s="124" t="s">
        <v>2</v>
      </c>
      <c r="Q2" s="124"/>
      <c r="R2" s="124"/>
      <c r="S2" s="125">
        <v>42736</v>
      </c>
      <c r="T2" s="125"/>
      <c r="U2" s="125"/>
      <c r="V2" s="125"/>
      <c r="AO2" s="7"/>
      <c r="AP2" s="37"/>
      <c r="AQ2" s="37"/>
    </row>
    <row r="3" spans="1:50" ht="13.5" thickBot="1" x14ac:dyDescent="0.25">
      <c r="B3" s="25"/>
      <c r="G3" s="5"/>
      <c r="AR3" s="20"/>
    </row>
    <row r="4" spans="1:50" ht="25.5" customHeight="1" x14ac:dyDescent="0.2">
      <c r="A4" s="51" t="s">
        <v>53</v>
      </c>
      <c r="B4" s="50" t="s">
        <v>4</v>
      </c>
      <c r="C4" s="51" t="s">
        <v>0</v>
      </c>
      <c r="D4" s="51" t="s">
        <v>1</v>
      </c>
      <c r="E4" s="51" t="s">
        <v>11</v>
      </c>
      <c r="G4" s="111">
        <f>H5</f>
        <v>42736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O4" s="106" t="s">
        <v>55</v>
      </c>
      <c r="AP4" s="122" t="s">
        <v>56</v>
      </c>
      <c r="AQ4" s="38"/>
    </row>
    <row r="5" spans="1:50" s="3" customFormat="1" ht="13.5" thickBot="1" x14ac:dyDescent="0.25">
      <c r="A5" s="86"/>
      <c r="B5" s="21"/>
      <c r="C5" s="44"/>
      <c r="D5" s="44"/>
      <c r="E5" s="104"/>
      <c r="G5" s="11"/>
      <c r="H5" s="15">
        <f>DATE(YEAR(S2),MONTH(S2),1)</f>
        <v>42736</v>
      </c>
      <c r="I5" s="15">
        <f>H5+1</f>
        <v>42737</v>
      </c>
      <c r="J5" s="15">
        <f t="shared" ref="J5:AL6" si="0">I5+1</f>
        <v>42738</v>
      </c>
      <c r="K5" s="15">
        <f t="shared" si="0"/>
        <v>42739</v>
      </c>
      <c r="L5" s="15">
        <f t="shared" si="0"/>
        <v>42740</v>
      </c>
      <c r="M5" s="15">
        <f t="shared" si="0"/>
        <v>42741</v>
      </c>
      <c r="N5" s="15">
        <f t="shared" si="0"/>
        <v>42742</v>
      </c>
      <c r="O5" s="15">
        <f t="shared" si="0"/>
        <v>42743</v>
      </c>
      <c r="P5" s="15">
        <f t="shared" si="0"/>
        <v>42744</v>
      </c>
      <c r="Q5" s="15">
        <f t="shared" si="0"/>
        <v>42745</v>
      </c>
      <c r="R5" s="15">
        <f t="shared" si="0"/>
        <v>42746</v>
      </c>
      <c r="S5" s="15">
        <f t="shared" si="0"/>
        <v>42747</v>
      </c>
      <c r="T5" s="15">
        <f t="shared" si="0"/>
        <v>42748</v>
      </c>
      <c r="U5" s="15">
        <f t="shared" si="0"/>
        <v>42749</v>
      </c>
      <c r="V5" s="15">
        <f t="shared" si="0"/>
        <v>42750</v>
      </c>
      <c r="W5" s="15">
        <f t="shared" si="0"/>
        <v>42751</v>
      </c>
      <c r="X5" s="15">
        <f t="shared" si="0"/>
        <v>42752</v>
      </c>
      <c r="Y5" s="15">
        <f t="shared" si="0"/>
        <v>42753</v>
      </c>
      <c r="Z5" s="15">
        <f t="shared" si="0"/>
        <v>42754</v>
      </c>
      <c r="AA5" s="15">
        <f t="shared" si="0"/>
        <v>42755</v>
      </c>
      <c r="AB5" s="15">
        <f t="shared" si="0"/>
        <v>42756</v>
      </c>
      <c r="AC5" s="15">
        <f t="shared" si="0"/>
        <v>42757</v>
      </c>
      <c r="AD5" s="15">
        <f t="shared" si="0"/>
        <v>42758</v>
      </c>
      <c r="AE5" s="15">
        <f t="shared" si="0"/>
        <v>42759</v>
      </c>
      <c r="AF5" s="15">
        <f t="shared" si="0"/>
        <v>42760</v>
      </c>
      <c r="AG5" s="15">
        <f t="shared" si="0"/>
        <v>42761</v>
      </c>
      <c r="AH5" s="15">
        <f t="shared" si="0"/>
        <v>42762</v>
      </c>
      <c r="AI5" s="15">
        <f t="shared" si="0"/>
        <v>42763</v>
      </c>
      <c r="AJ5" s="15">
        <f t="shared" si="0"/>
        <v>42764</v>
      </c>
      <c r="AK5" s="15">
        <f t="shared" si="0"/>
        <v>42765</v>
      </c>
      <c r="AL5" s="15">
        <f t="shared" si="0"/>
        <v>42766</v>
      </c>
      <c r="AO5" s="107"/>
      <c r="AP5" s="123"/>
      <c r="AQ5" s="38"/>
    </row>
    <row r="6" spans="1:50" s="3" customFormat="1" ht="13.5" thickBot="1" x14ac:dyDescent="0.25">
      <c r="A6" s="86"/>
      <c r="B6" s="21"/>
      <c r="C6" s="44"/>
      <c r="D6" s="55"/>
      <c r="E6" s="104"/>
      <c r="G6" s="11"/>
      <c r="H6" s="59">
        <f>DAY(Sheet1!K4)</f>
        <v>1</v>
      </c>
      <c r="I6" s="59">
        <f>DAY(S$2)+1</f>
        <v>2</v>
      </c>
      <c r="J6" s="59">
        <f>I6+1</f>
        <v>3</v>
      </c>
      <c r="K6" s="59">
        <f t="shared" si="0"/>
        <v>4</v>
      </c>
      <c r="L6" s="59">
        <f t="shared" si="0"/>
        <v>5</v>
      </c>
      <c r="M6" s="59">
        <f t="shared" si="0"/>
        <v>6</v>
      </c>
      <c r="N6" s="59">
        <f t="shared" si="0"/>
        <v>7</v>
      </c>
      <c r="O6" s="59">
        <f t="shared" si="0"/>
        <v>8</v>
      </c>
      <c r="P6" s="59">
        <f t="shared" si="0"/>
        <v>9</v>
      </c>
      <c r="Q6" s="59">
        <f t="shared" si="0"/>
        <v>10</v>
      </c>
      <c r="R6" s="59">
        <f t="shared" si="0"/>
        <v>11</v>
      </c>
      <c r="S6" s="59">
        <f t="shared" si="0"/>
        <v>12</v>
      </c>
      <c r="T6" s="59">
        <f t="shared" si="0"/>
        <v>13</v>
      </c>
      <c r="U6" s="59">
        <f t="shared" si="0"/>
        <v>14</v>
      </c>
      <c r="V6" s="59">
        <f t="shared" si="0"/>
        <v>15</v>
      </c>
      <c r="W6" s="59">
        <f t="shared" si="0"/>
        <v>16</v>
      </c>
      <c r="X6" s="59">
        <f t="shared" si="0"/>
        <v>17</v>
      </c>
      <c r="Y6" s="59">
        <f t="shared" si="0"/>
        <v>18</v>
      </c>
      <c r="Z6" s="59">
        <f t="shared" si="0"/>
        <v>19</v>
      </c>
      <c r="AA6" s="59">
        <f t="shared" si="0"/>
        <v>20</v>
      </c>
      <c r="AB6" s="59">
        <f t="shared" si="0"/>
        <v>21</v>
      </c>
      <c r="AC6" s="59">
        <f t="shared" si="0"/>
        <v>22</v>
      </c>
      <c r="AD6" s="59">
        <f t="shared" si="0"/>
        <v>23</v>
      </c>
      <c r="AE6" s="59">
        <f t="shared" si="0"/>
        <v>24</v>
      </c>
      <c r="AF6" s="59">
        <f t="shared" si="0"/>
        <v>25</v>
      </c>
      <c r="AG6" s="59">
        <f t="shared" si="0"/>
        <v>26</v>
      </c>
      <c r="AH6" s="59">
        <f t="shared" si="0"/>
        <v>27</v>
      </c>
      <c r="AI6" s="59">
        <f t="shared" si="0"/>
        <v>28</v>
      </c>
      <c r="AJ6" s="59">
        <f t="shared" si="0"/>
        <v>29</v>
      </c>
      <c r="AK6" s="59">
        <f t="shared" si="0"/>
        <v>30</v>
      </c>
      <c r="AL6" s="59">
        <f t="shared" si="0"/>
        <v>31</v>
      </c>
      <c r="AO6" s="89"/>
      <c r="AP6" s="56"/>
      <c r="AQ6" s="38"/>
    </row>
    <row r="7" spans="1:50" ht="13.5" thickBot="1" x14ac:dyDescent="0.25">
      <c r="A7" s="87">
        <v>10</v>
      </c>
      <c r="B7" s="26" t="s">
        <v>57</v>
      </c>
      <c r="C7" s="45">
        <v>42737</v>
      </c>
      <c r="D7" s="48">
        <v>42748</v>
      </c>
      <c r="E7" s="105">
        <v>4</v>
      </c>
      <c r="F7" s="1">
        <f>E7</f>
        <v>4</v>
      </c>
      <c r="G7" s="17" t="s">
        <v>57</v>
      </c>
      <c r="H7" s="9">
        <f t="shared" ref="H7:Q10" si="1">SUMPRODUCT(($G7=SNames)*(SFrom&lt;=H$5)*(STo&gt;=H$5))*$F7</f>
        <v>0</v>
      </c>
      <c r="I7" s="9">
        <f t="shared" si="1"/>
        <v>4</v>
      </c>
      <c r="J7" s="9">
        <f t="shared" si="1"/>
        <v>4</v>
      </c>
      <c r="K7" s="9">
        <f t="shared" si="1"/>
        <v>4</v>
      </c>
      <c r="L7" s="9">
        <f t="shared" si="1"/>
        <v>4</v>
      </c>
      <c r="M7" s="9">
        <f t="shared" si="1"/>
        <v>4</v>
      </c>
      <c r="N7" s="9">
        <f t="shared" si="1"/>
        <v>4</v>
      </c>
      <c r="O7" s="9">
        <f t="shared" si="1"/>
        <v>4</v>
      </c>
      <c r="P7" s="9">
        <f t="shared" si="1"/>
        <v>4</v>
      </c>
      <c r="Q7" s="9">
        <f t="shared" si="1"/>
        <v>4</v>
      </c>
      <c r="R7" s="9">
        <f t="shared" ref="R7:AA10" si="2">SUMPRODUCT(($G7=SNames)*(SFrom&lt;=R$5)*(STo&gt;=R$5))*$F7</f>
        <v>4</v>
      </c>
      <c r="S7" s="9">
        <f t="shared" si="2"/>
        <v>4</v>
      </c>
      <c r="T7" s="9">
        <f t="shared" si="2"/>
        <v>4</v>
      </c>
      <c r="U7" s="9">
        <f t="shared" si="2"/>
        <v>0</v>
      </c>
      <c r="V7" s="9">
        <f t="shared" si="2"/>
        <v>4</v>
      </c>
      <c r="W7" s="9">
        <f t="shared" si="2"/>
        <v>4</v>
      </c>
      <c r="X7" s="9">
        <f t="shared" si="2"/>
        <v>4</v>
      </c>
      <c r="Y7" s="9">
        <f t="shared" si="2"/>
        <v>4</v>
      </c>
      <c r="Z7" s="9">
        <f t="shared" si="2"/>
        <v>4</v>
      </c>
      <c r="AA7" s="9">
        <f t="shared" si="2"/>
        <v>4</v>
      </c>
      <c r="AB7" s="9">
        <f t="shared" ref="AB7:AL10" si="3">SUMPRODUCT(($G7=SNames)*(SFrom&lt;=AB$5)*(STo&gt;=AB$5))*$F7</f>
        <v>4</v>
      </c>
      <c r="AC7" s="9">
        <f t="shared" si="3"/>
        <v>4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O7" s="90">
        <f>COUNTIF(H7:AL7,1)</f>
        <v>0</v>
      </c>
      <c r="AP7" s="32">
        <f>COUNTIF(H7:AL7,4)</f>
        <v>20</v>
      </c>
      <c r="AQ7" s="29"/>
      <c r="AR7" s="108" t="s">
        <v>7</v>
      </c>
      <c r="AS7" s="109"/>
      <c r="AT7" s="110"/>
      <c r="AU7" s="52" t="s">
        <v>13</v>
      </c>
      <c r="AV7" s="53" t="s">
        <v>14</v>
      </c>
      <c r="AW7" s="71" t="s">
        <v>35</v>
      </c>
      <c r="AX7" s="75" t="s">
        <v>36</v>
      </c>
    </row>
    <row r="8" spans="1:50" ht="13.5" thickBot="1" x14ac:dyDescent="0.25">
      <c r="A8" s="87">
        <v>12</v>
      </c>
      <c r="B8" s="26" t="s">
        <v>60</v>
      </c>
      <c r="C8" s="45">
        <v>42745</v>
      </c>
      <c r="D8" s="48">
        <v>42755</v>
      </c>
      <c r="E8" s="105">
        <v>1</v>
      </c>
      <c r="F8" s="1">
        <f t="shared" ref="F8:F71" si="4">E8</f>
        <v>1</v>
      </c>
      <c r="G8" s="18" t="s">
        <v>58</v>
      </c>
      <c r="H8" s="9">
        <f t="shared" si="1"/>
        <v>0</v>
      </c>
      <c r="I8" s="9">
        <f t="shared" si="1"/>
        <v>0</v>
      </c>
      <c r="J8" s="9">
        <f t="shared" si="1"/>
        <v>1</v>
      </c>
      <c r="K8" s="9">
        <f t="shared" si="1"/>
        <v>1</v>
      </c>
      <c r="L8" s="9">
        <f t="shared" si="1"/>
        <v>1</v>
      </c>
      <c r="M8" s="9">
        <f t="shared" si="1"/>
        <v>1</v>
      </c>
      <c r="N8" s="9">
        <f t="shared" si="1"/>
        <v>1</v>
      </c>
      <c r="O8" s="9">
        <f t="shared" si="1"/>
        <v>0</v>
      </c>
      <c r="P8" s="9">
        <f t="shared" si="1"/>
        <v>0</v>
      </c>
      <c r="Q8" s="9">
        <f t="shared" si="1"/>
        <v>1</v>
      </c>
      <c r="R8" s="9">
        <f t="shared" si="2"/>
        <v>1</v>
      </c>
      <c r="S8" s="9">
        <f t="shared" si="2"/>
        <v>1</v>
      </c>
      <c r="T8" s="9">
        <f t="shared" si="2"/>
        <v>1</v>
      </c>
      <c r="U8" s="9">
        <f t="shared" si="2"/>
        <v>1</v>
      </c>
      <c r="V8" s="9">
        <f t="shared" si="2"/>
        <v>1</v>
      </c>
      <c r="W8" s="9">
        <f t="shared" si="2"/>
        <v>1</v>
      </c>
      <c r="X8" s="9">
        <f t="shared" si="2"/>
        <v>1</v>
      </c>
      <c r="Y8" s="9">
        <f t="shared" si="2"/>
        <v>1</v>
      </c>
      <c r="Z8" s="9">
        <f t="shared" si="2"/>
        <v>1</v>
      </c>
      <c r="AA8" s="9">
        <f t="shared" si="2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0</v>
      </c>
      <c r="AO8" s="91">
        <f t="shared" ref="AO8:AP55" si="5">COUNTIF(H8:AL8,1)</f>
        <v>15</v>
      </c>
      <c r="AP8" s="94">
        <f>COUNTIF(H8:AL8,4)</f>
        <v>0</v>
      </c>
      <c r="AQ8" s="29"/>
      <c r="AR8" s="39" t="s">
        <v>57</v>
      </c>
      <c r="AS8" s="114">
        <f>30-SUMPRODUCT(($G$7:$G$111=AR8)*($AO$7:$AO$111))+$AW$8</f>
        <v>45</v>
      </c>
      <c r="AT8" s="115"/>
      <c r="AU8" s="30">
        <v>10</v>
      </c>
      <c r="AV8" s="30"/>
      <c r="AW8" s="72">
        <v>15</v>
      </c>
      <c r="AX8" s="73"/>
    </row>
    <row r="9" spans="1:50" ht="13.5" thickBot="1" x14ac:dyDescent="0.25">
      <c r="A9" s="87" t="s">
        <v>34</v>
      </c>
      <c r="B9" s="26" t="s">
        <v>58</v>
      </c>
      <c r="C9" s="45">
        <v>42745</v>
      </c>
      <c r="D9" s="48">
        <v>42754</v>
      </c>
      <c r="E9" s="105">
        <v>1</v>
      </c>
      <c r="F9" s="1">
        <f t="shared" si="4"/>
        <v>1</v>
      </c>
      <c r="G9" s="19" t="s">
        <v>59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9">
        <f t="shared" si="1"/>
        <v>0</v>
      </c>
      <c r="Q9" s="9">
        <f t="shared" si="1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3"/>
        <v>0</v>
      </c>
      <c r="AC9" s="9">
        <f t="shared" si="3"/>
        <v>0</v>
      </c>
      <c r="AD9" s="9">
        <f t="shared" si="3"/>
        <v>0</v>
      </c>
      <c r="AE9" s="9">
        <f t="shared" si="3"/>
        <v>0</v>
      </c>
      <c r="AF9" s="9">
        <f t="shared" si="3"/>
        <v>0</v>
      </c>
      <c r="AG9" s="9">
        <f t="shared" si="3"/>
        <v>0</v>
      </c>
      <c r="AH9" s="9">
        <f t="shared" si="3"/>
        <v>0</v>
      </c>
      <c r="AI9" s="9">
        <f t="shared" si="3"/>
        <v>0</v>
      </c>
      <c r="AJ9" s="9">
        <f t="shared" si="3"/>
        <v>0</v>
      </c>
      <c r="AK9" s="9">
        <f t="shared" si="3"/>
        <v>0</v>
      </c>
      <c r="AL9" s="9">
        <f t="shared" si="3"/>
        <v>0</v>
      </c>
      <c r="AO9" s="92">
        <f t="shared" si="5"/>
        <v>0</v>
      </c>
      <c r="AP9" s="95">
        <f>COUNTIF(H9:AL9,4)</f>
        <v>0</v>
      </c>
      <c r="AQ9" s="29"/>
      <c r="AR9" s="40" t="s">
        <v>58</v>
      </c>
      <c r="AS9" s="116">
        <f t="shared" ref="AS9:AS11" si="6">30-SUMPRODUCT(($G$7:$G$111=AR9)*($AO$7:$AO$111))+$AW$8</f>
        <v>30</v>
      </c>
      <c r="AT9" s="117"/>
      <c r="AU9" s="30"/>
      <c r="AV9" s="30"/>
      <c r="AW9" s="72">
        <v>10</v>
      </c>
      <c r="AX9" s="73"/>
    </row>
    <row r="10" spans="1:50" ht="13.5" thickBot="1" x14ac:dyDescent="0.25">
      <c r="A10" s="87">
        <v>11</v>
      </c>
      <c r="B10" s="27" t="s">
        <v>57</v>
      </c>
      <c r="C10" s="45">
        <v>42750</v>
      </c>
      <c r="D10" s="48">
        <v>42757</v>
      </c>
      <c r="E10" s="105">
        <v>1</v>
      </c>
      <c r="F10" s="1">
        <f t="shared" si="4"/>
        <v>1</v>
      </c>
      <c r="G10" s="12" t="s">
        <v>60</v>
      </c>
      <c r="H10" s="9">
        <f t="shared" si="1"/>
        <v>0</v>
      </c>
      <c r="I10" s="9">
        <f t="shared" si="1"/>
        <v>1</v>
      </c>
      <c r="J10" s="9">
        <f t="shared" si="1"/>
        <v>1</v>
      </c>
      <c r="K10" s="9">
        <f t="shared" si="1"/>
        <v>1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1</v>
      </c>
      <c r="R10" s="9">
        <f t="shared" si="2"/>
        <v>1</v>
      </c>
      <c r="S10" s="9">
        <f t="shared" si="2"/>
        <v>1</v>
      </c>
      <c r="T10" s="9">
        <f t="shared" si="2"/>
        <v>1</v>
      </c>
      <c r="U10" s="9">
        <f t="shared" si="2"/>
        <v>1</v>
      </c>
      <c r="V10" s="9">
        <f t="shared" si="2"/>
        <v>1</v>
      </c>
      <c r="W10" s="9">
        <f t="shared" si="2"/>
        <v>1</v>
      </c>
      <c r="X10" s="9">
        <f t="shared" si="2"/>
        <v>1</v>
      </c>
      <c r="Y10" s="9">
        <f t="shared" si="2"/>
        <v>1</v>
      </c>
      <c r="Z10" s="9">
        <f t="shared" si="2"/>
        <v>1</v>
      </c>
      <c r="AA10" s="9">
        <f t="shared" si="2"/>
        <v>1</v>
      </c>
      <c r="AB10" s="9">
        <f t="shared" si="3"/>
        <v>0</v>
      </c>
      <c r="AC10" s="9">
        <f t="shared" si="3"/>
        <v>0</v>
      </c>
      <c r="AD10" s="9">
        <f t="shared" si="3"/>
        <v>0</v>
      </c>
      <c r="AE10" s="9">
        <f t="shared" si="3"/>
        <v>0</v>
      </c>
      <c r="AF10" s="9">
        <f t="shared" si="3"/>
        <v>0</v>
      </c>
      <c r="AG10" s="9">
        <f t="shared" si="3"/>
        <v>0</v>
      </c>
      <c r="AH10" s="9">
        <f t="shared" si="3"/>
        <v>0</v>
      </c>
      <c r="AI10" s="9">
        <f t="shared" si="3"/>
        <v>0</v>
      </c>
      <c r="AJ10" s="9">
        <f t="shared" si="3"/>
        <v>0</v>
      </c>
      <c r="AK10" s="9">
        <f t="shared" si="3"/>
        <v>0</v>
      </c>
      <c r="AL10" s="9">
        <f t="shared" si="3"/>
        <v>0</v>
      </c>
      <c r="AO10" s="93">
        <f t="shared" si="5"/>
        <v>14</v>
      </c>
      <c r="AP10" s="96">
        <f>COUNTIF(H10:AL10,4)</f>
        <v>0</v>
      </c>
      <c r="AQ10" s="29"/>
      <c r="AR10" s="41" t="s">
        <v>59</v>
      </c>
      <c r="AS10" s="120">
        <f t="shared" si="6"/>
        <v>45</v>
      </c>
      <c r="AT10" s="121"/>
      <c r="AU10" s="30"/>
      <c r="AV10" s="30"/>
      <c r="AW10" s="72">
        <v>5</v>
      </c>
      <c r="AX10" s="73"/>
    </row>
    <row r="11" spans="1:50" ht="13.5" thickBot="1" x14ac:dyDescent="0.25">
      <c r="A11" s="87">
        <v>10</v>
      </c>
      <c r="B11" s="27" t="s">
        <v>58</v>
      </c>
      <c r="C11" s="45">
        <v>42738</v>
      </c>
      <c r="D11" s="48">
        <v>42742</v>
      </c>
      <c r="E11" s="105">
        <v>5</v>
      </c>
      <c r="F11" s="1">
        <f t="shared" si="4"/>
        <v>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O11" s="28"/>
      <c r="AP11" s="29"/>
      <c r="AQ11" s="29"/>
      <c r="AR11" s="54" t="s">
        <v>60</v>
      </c>
      <c r="AS11" s="118">
        <f t="shared" si="6"/>
        <v>31</v>
      </c>
      <c r="AT11" s="119"/>
      <c r="AU11" s="30"/>
      <c r="AV11" s="30"/>
      <c r="AW11" s="72">
        <v>6</v>
      </c>
      <c r="AX11" s="74"/>
    </row>
    <row r="12" spans="1:50" x14ac:dyDescent="0.2">
      <c r="A12" s="87">
        <v>12</v>
      </c>
      <c r="B12" s="27" t="s">
        <v>60</v>
      </c>
      <c r="C12" s="45">
        <v>42737</v>
      </c>
      <c r="D12" s="48">
        <v>42739</v>
      </c>
      <c r="E12" s="105">
        <v>4</v>
      </c>
      <c r="F12" s="1">
        <f t="shared" si="4"/>
        <v>4</v>
      </c>
      <c r="AI12" s="4" t="str">
        <f>IF(MONTH(AI5)=MONTH($H$5),"Y","N")</f>
        <v>Y</v>
      </c>
      <c r="AJ12" s="4" t="str">
        <f>IF(MONTH(AJ5)=MONTH($H$5),"Y","N")</f>
        <v>Y</v>
      </c>
      <c r="AK12" s="4" t="str">
        <f>IF(MONTH(AK5)=MONTH($H$5),"Y","N")</f>
        <v>Y</v>
      </c>
      <c r="AL12" s="4" t="str">
        <f>IF(MONTH(AL5)=MONTH($H$5),"Y","N")</f>
        <v>Y</v>
      </c>
      <c r="AO12" s="28"/>
      <c r="AP12" s="29"/>
      <c r="AQ12" s="29"/>
    </row>
    <row r="13" spans="1:50" x14ac:dyDescent="0.2">
      <c r="A13" s="87"/>
      <c r="B13" s="27"/>
      <c r="C13" s="45"/>
      <c r="D13" s="48"/>
      <c r="E13" s="105" t="s">
        <v>34</v>
      </c>
      <c r="F13" s="1" t="str">
        <f t="shared" si="4"/>
        <v>SELECT</v>
      </c>
      <c r="G13" s="111">
        <f>H14</f>
        <v>42767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4"/>
      <c r="AK13" s="4"/>
      <c r="AL13" s="4"/>
      <c r="AO13" s="28"/>
      <c r="AP13" s="29"/>
      <c r="AQ13" s="29"/>
    </row>
    <row r="14" spans="1:50" x14ac:dyDescent="0.2">
      <c r="A14" s="87"/>
      <c r="B14" s="27"/>
      <c r="C14" s="45"/>
      <c r="D14" s="48"/>
      <c r="E14" s="105" t="s">
        <v>12</v>
      </c>
      <c r="F14" s="1" t="str">
        <f t="shared" si="4"/>
        <v>IL</v>
      </c>
      <c r="G14" s="11"/>
      <c r="H14" s="15">
        <f>DATE(YEAR(S2),MONTH(S2)+1,1)</f>
        <v>42767</v>
      </c>
      <c r="I14" s="15">
        <f>H14+1</f>
        <v>42768</v>
      </c>
      <c r="J14" s="15">
        <f t="shared" ref="J14:AL15" si="7">I14+1</f>
        <v>42769</v>
      </c>
      <c r="K14" s="15">
        <f t="shared" si="7"/>
        <v>42770</v>
      </c>
      <c r="L14" s="15">
        <f t="shared" si="7"/>
        <v>42771</v>
      </c>
      <c r="M14" s="15">
        <f t="shared" si="7"/>
        <v>42772</v>
      </c>
      <c r="N14" s="15">
        <f t="shared" si="7"/>
        <v>42773</v>
      </c>
      <c r="O14" s="15">
        <f t="shared" si="7"/>
        <v>42774</v>
      </c>
      <c r="P14" s="15">
        <f t="shared" si="7"/>
        <v>42775</v>
      </c>
      <c r="Q14" s="15">
        <f t="shared" si="7"/>
        <v>42776</v>
      </c>
      <c r="R14" s="15">
        <f t="shared" si="7"/>
        <v>42777</v>
      </c>
      <c r="S14" s="15">
        <f t="shared" si="7"/>
        <v>42778</v>
      </c>
      <c r="T14" s="15">
        <f t="shared" si="7"/>
        <v>42779</v>
      </c>
      <c r="U14" s="15">
        <f t="shared" si="7"/>
        <v>42780</v>
      </c>
      <c r="V14" s="15">
        <f t="shared" si="7"/>
        <v>42781</v>
      </c>
      <c r="W14" s="15">
        <f t="shared" si="7"/>
        <v>42782</v>
      </c>
      <c r="X14" s="15">
        <f t="shared" si="7"/>
        <v>42783</v>
      </c>
      <c r="Y14" s="15">
        <f t="shared" si="7"/>
        <v>42784</v>
      </c>
      <c r="Z14" s="15">
        <f t="shared" si="7"/>
        <v>42785</v>
      </c>
      <c r="AA14" s="15">
        <f t="shared" si="7"/>
        <v>42786</v>
      </c>
      <c r="AB14" s="15">
        <f t="shared" si="7"/>
        <v>42787</v>
      </c>
      <c r="AC14" s="15">
        <f t="shared" si="7"/>
        <v>42788</v>
      </c>
      <c r="AD14" s="15">
        <f t="shared" si="7"/>
        <v>42789</v>
      </c>
      <c r="AE14" s="15">
        <f t="shared" si="7"/>
        <v>42790</v>
      </c>
      <c r="AF14" s="15">
        <f t="shared" si="7"/>
        <v>42791</v>
      </c>
      <c r="AG14" s="15">
        <f t="shared" si="7"/>
        <v>42792</v>
      </c>
      <c r="AH14" s="15">
        <f t="shared" si="7"/>
        <v>42793</v>
      </c>
      <c r="AI14" s="15">
        <f t="shared" si="7"/>
        <v>42794</v>
      </c>
      <c r="AJ14" s="6">
        <f t="shared" si="7"/>
        <v>42795</v>
      </c>
      <c r="AK14" s="6">
        <f t="shared" si="7"/>
        <v>42796</v>
      </c>
      <c r="AL14" s="6">
        <f t="shared" si="7"/>
        <v>42797</v>
      </c>
      <c r="AO14" s="28"/>
      <c r="AP14" s="29"/>
      <c r="AQ14" s="29"/>
    </row>
    <row r="15" spans="1:50" ht="13.5" thickBot="1" x14ac:dyDescent="0.25">
      <c r="A15" s="87"/>
      <c r="B15" s="27"/>
      <c r="C15" s="45"/>
      <c r="D15" s="48"/>
      <c r="E15" s="105" t="s">
        <v>32</v>
      </c>
      <c r="F15" s="1" t="str">
        <f t="shared" si="4"/>
        <v>SL</v>
      </c>
      <c r="G15" s="11"/>
      <c r="H15" s="59">
        <f>DATE(B2,Sheet1!D4,Sheet1!F3)</f>
        <v>42767</v>
      </c>
      <c r="I15" s="59">
        <f>DATE('Yearly Planner'!B2,Sheet1!D4,Sheet1!F4)</f>
        <v>42768</v>
      </c>
      <c r="J15" s="59">
        <f>I15+1</f>
        <v>42769</v>
      </c>
      <c r="K15" s="59">
        <f t="shared" si="7"/>
        <v>42770</v>
      </c>
      <c r="L15" s="59">
        <f t="shared" si="7"/>
        <v>42771</v>
      </c>
      <c r="M15" s="59">
        <f t="shared" ref="M15" si="8">L15+1</f>
        <v>42772</v>
      </c>
      <c r="N15" s="59">
        <f t="shared" ref="N15" si="9">M15+1</f>
        <v>42773</v>
      </c>
      <c r="O15" s="59">
        <f t="shared" ref="O15" si="10">N15+1</f>
        <v>42774</v>
      </c>
      <c r="P15" s="59">
        <f t="shared" ref="P15" si="11">O15+1</f>
        <v>42775</v>
      </c>
      <c r="Q15" s="59">
        <f t="shared" ref="Q15" si="12">P15+1</f>
        <v>42776</v>
      </c>
      <c r="R15" s="59">
        <f t="shared" ref="R15" si="13">Q15+1</f>
        <v>42777</v>
      </c>
      <c r="S15" s="59">
        <f t="shared" ref="S15" si="14">R15+1</f>
        <v>42778</v>
      </c>
      <c r="T15" s="59">
        <f t="shared" ref="T15" si="15">S15+1</f>
        <v>42779</v>
      </c>
      <c r="U15" s="59">
        <f t="shared" ref="U15" si="16">T15+1</f>
        <v>42780</v>
      </c>
      <c r="V15" s="59">
        <f t="shared" ref="V15" si="17">U15+1</f>
        <v>42781</v>
      </c>
      <c r="W15" s="59">
        <f t="shared" ref="W15" si="18">V15+1</f>
        <v>42782</v>
      </c>
      <c r="X15" s="59">
        <f t="shared" ref="X15" si="19">W15+1</f>
        <v>42783</v>
      </c>
      <c r="Y15" s="59">
        <f t="shared" ref="Y15" si="20">X15+1</f>
        <v>42784</v>
      </c>
      <c r="Z15" s="59">
        <f t="shared" ref="Z15" si="21">Y15+1</f>
        <v>42785</v>
      </c>
      <c r="AA15" s="59">
        <f t="shared" ref="AA15" si="22">Z15+1</f>
        <v>42786</v>
      </c>
      <c r="AB15" s="59">
        <f t="shared" ref="AB15" si="23">AA15+1</f>
        <v>42787</v>
      </c>
      <c r="AC15" s="59">
        <f t="shared" ref="AC15" si="24">AB15+1</f>
        <v>42788</v>
      </c>
      <c r="AD15" s="59">
        <f t="shared" ref="AD15" si="25">AC15+1</f>
        <v>42789</v>
      </c>
      <c r="AE15" s="59">
        <f t="shared" ref="AE15" si="26">AD15+1</f>
        <v>42790</v>
      </c>
      <c r="AF15" s="59">
        <f t="shared" ref="AF15" si="27">AE15+1</f>
        <v>42791</v>
      </c>
      <c r="AG15" s="59">
        <f t="shared" ref="AG15" si="28">AF15+1</f>
        <v>42792</v>
      </c>
      <c r="AH15" s="59">
        <f t="shared" ref="AH15" si="29">AG15+1</f>
        <v>42793</v>
      </c>
      <c r="AI15" s="59">
        <f t="shared" ref="AI15" si="30">AH15+1</f>
        <v>42794</v>
      </c>
      <c r="AJ15" s="6"/>
      <c r="AK15" s="6"/>
      <c r="AL15" s="6"/>
      <c r="AO15" s="28"/>
      <c r="AP15" s="29"/>
      <c r="AQ15" s="29"/>
      <c r="AR15" s="70" t="s">
        <v>33</v>
      </c>
      <c r="AS15" s="70" t="s">
        <v>34</v>
      </c>
      <c r="AT15" s="70" t="s">
        <v>54</v>
      </c>
    </row>
    <row r="16" spans="1:50" x14ac:dyDescent="0.2">
      <c r="A16" s="87"/>
      <c r="B16" s="26"/>
      <c r="C16" s="45"/>
      <c r="D16" s="48"/>
      <c r="E16" s="105" t="s">
        <v>32</v>
      </c>
      <c r="F16" s="1" t="str">
        <f t="shared" si="4"/>
        <v>SL</v>
      </c>
      <c r="G16" s="17" t="str">
        <f>G7</f>
        <v>employee01</v>
      </c>
      <c r="H16" s="9">
        <f t="shared" ref="H16:P19" si="31">SUMPRODUCT(($G16=SNames)*(SFrom&lt;=H$14)*(STo&gt;=H$14))+IF(WEEKDAY(H$14,17)&gt;5,2,0)</f>
        <v>0</v>
      </c>
      <c r="I16" s="9">
        <f t="shared" si="31"/>
        <v>0</v>
      </c>
      <c r="J16" s="9">
        <f t="shared" ref="J16:K19" si="32">SUMPRODUCT(($G16=SNames)*(SFrom&lt;=J$14)*(STo&gt;=J$14))</f>
        <v>0</v>
      </c>
      <c r="K16" s="9">
        <f t="shared" si="32"/>
        <v>0</v>
      </c>
      <c r="L16" s="9">
        <f t="shared" si="31"/>
        <v>0</v>
      </c>
      <c r="M16" s="9">
        <f t="shared" si="31"/>
        <v>0</v>
      </c>
      <c r="N16" s="9">
        <f t="shared" si="31"/>
        <v>0</v>
      </c>
      <c r="O16" s="9">
        <f t="shared" si="31"/>
        <v>0</v>
      </c>
      <c r="P16" s="9">
        <f t="shared" si="31"/>
        <v>0</v>
      </c>
      <c r="Q16" s="9">
        <f t="shared" ref="Q16:R19" si="33">SUMPRODUCT(($G16=SNames)*(SFrom&lt;=Q$14)*(STo&gt;=Q$14))</f>
        <v>0</v>
      </c>
      <c r="R16" s="9">
        <f t="shared" si="33"/>
        <v>0</v>
      </c>
      <c r="S16" s="9">
        <f t="shared" ref="S16:AA19" si="34">SUMPRODUCT(($G16=SNames)*(SFrom&lt;=S$14)*(STo&gt;=S$14))+IF(WEEKDAY(S$14,17)&gt;5,2,0)</f>
        <v>0</v>
      </c>
      <c r="T16" s="9">
        <f t="shared" si="34"/>
        <v>0</v>
      </c>
      <c r="U16" s="9">
        <f t="shared" si="34"/>
        <v>0</v>
      </c>
      <c r="V16" s="9">
        <f t="shared" si="34"/>
        <v>0</v>
      </c>
      <c r="W16" s="9">
        <f t="shared" si="34"/>
        <v>0</v>
      </c>
      <c r="X16" s="9">
        <f t="shared" ref="X16:Y19" si="35">SUMPRODUCT(($G16=SNames)*(SFrom&lt;=X$14)*(STo&gt;=X$14))</f>
        <v>0</v>
      </c>
      <c r="Y16" s="9">
        <f t="shared" si="35"/>
        <v>0</v>
      </c>
      <c r="Z16" s="9">
        <f t="shared" si="34"/>
        <v>0</v>
      </c>
      <c r="AA16" s="9">
        <f t="shared" si="34"/>
        <v>0</v>
      </c>
      <c r="AB16" s="9">
        <f t="shared" ref="AB16:AI19" si="36">SUMPRODUCT(($G16=SNames)*(SFrom&lt;=AB$14)*(STo&gt;=AB$14))+IF(WEEKDAY(AB$14,17)&gt;5,2,0)</f>
        <v>0</v>
      </c>
      <c r="AC16" s="9">
        <f t="shared" si="36"/>
        <v>0</v>
      </c>
      <c r="AD16" s="9">
        <f t="shared" si="36"/>
        <v>0</v>
      </c>
      <c r="AE16" s="9">
        <f t="shared" ref="AE16:AF19" si="37">SUMPRODUCT(($G16=SNames)*(SFrom&lt;=AE$14)*(STo&gt;=AE$14))</f>
        <v>0</v>
      </c>
      <c r="AF16" s="9">
        <f t="shared" si="37"/>
        <v>0</v>
      </c>
      <c r="AG16" s="9">
        <f t="shared" si="36"/>
        <v>0</v>
      </c>
      <c r="AH16" s="9">
        <f t="shared" si="36"/>
        <v>0</v>
      </c>
      <c r="AI16" s="9">
        <f t="shared" si="36"/>
        <v>0</v>
      </c>
      <c r="AJ16" s="1">
        <f t="shared" ref="AJ16:AL19" si="38">IF(AJ$21="Y",SUMPRODUCT(($G16=SNames)*(SFrom&lt;=AJ$14)*(STo&gt;=AJ$14))+IF(WEEKDAY(AJ$14,2)&gt;5,2,0),0)</f>
        <v>0</v>
      </c>
      <c r="AK16" s="1">
        <f t="shared" si="38"/>
        <v>0</v>
      </c>
      <c r="AL16" s="1">
        <f t="shared" si="38"/>
        <v>0</v>
      </c>
      <c r="AO16" s="90">
        <f t="shared" si="5"/>
        <v>0</v>
      </c>
      <c r="AP16" s="32">
        <f>COUNTIF(H16:AL16,4)</f>
        <v>0</v>
      </c>
      <c r="AQ16" s="29"/>
      <c r="AR16" s="66" t="s">
        <v>8</v>
      </c>
      <c r="AS16" s="81">
        <v>1</v>
      </c>
      <c r="AT16" s="84" t="s">
        <v>34</v>
      </c>
    </row>
    <row r="17" spans="1:46" s="2" customFormat="1" x14ac:dyDescent="0.2">
      <c r="A17" s="88"/>
      <c r="B17" s="26"/>
      <c r="C17" s="45"/>
      <c r="D17" s="48"/>
      <c r="E17" s="105" t="s">
        <v>32</v>
      </c>
      <c r="F17" s="1" t="str">
        <f t="shared" si="4"/>
        <v>SL</v>
      </c>
      <c r="G17" s="18" t="str">
        <f>G8</f>
        <v>employee02</v>
      </c>
      <c r="H17" s="9">
        <f t="shared" si="31"/>
        <v>0</v>
      </c>
      <c r="I17" s="9">
        <f t="shared" si="31"/>
        <v>0</v>
      </c>
      <c r="J17" s="9">
        <f t="shared" si="32"/>
        <v>0</v>
      </c>
      <c r="K17" s="9">
        <f t="shared" si="32"/>
        <v>0</v>
      </c>
      <c r="L17" s="9">
        <f t="shared" si="31"/>
        <v>0</v>
      </c>
      <c r="M17" s="9">
        <f t="shared" si="31"/>
        <v>0</v>
      </c>
      <c r="N17" s="9">
        <f t="shared" si="31"/>
        <v>0</v>
      </c>
      <c r="O17" s="9">
        <f t="shared" si="31"/>
        <v>0</v>
      </c>
      <c r="P17" s="9">
        <f t="shared" si="31"/>
        <v>0</v>
      </c>
      <c r="Q17" s="9">
        <f t="shared" si="33"/>
        <v>0</v>
      </c>
      <c r="R17" s="9">
        <f t="shared" si="33"/>
        <v>0</v>
      </c>
      <c r="S17" s="9">
        <f t="shared" si="34"/>
        <v>0</v>
      </c>
      <c r="T17" s="9">
        <f t="shared" si="34"/>
        <v>0</v>
      </c>
      <c r="U17" s="9">
        <f t="shared" si="34"/>
        <v>0</v>
      </c>
      <c r="V17" s="9">
        <f t="shared" si="34"/>
        <v>0</v>
      </c>
      <c r="W17" s="9">
        <f t="shared" si="34"/>
        <v>0</v>
      </c>
      <c r="X17" s="9">
        <f t="shared" si="35"/>
        <v>0</v>
      </c>
      <c r="Y17" s="9">
        <f t="shared" si="35"/>
        <v>0</v>
      </c>
      <c r="Z17" s="9">
        <f t="shared" si="34"/>
        <v>0</v>
      </c>
      <c r="AA17" s="9">
        <f t="shared" si="34"/>
        <v>0</v>
      </c>
      <c r="AB17" s="9">
        <f t="shared" si="36"/>
        <v>0</v>
      </c>
      <c r="AC17" s="9">
        <f t="shared" si="36"/>
        <v>0</v>
      </c>
      <c r="AD17" s="9">
        <f t="shared" si="36"/>
        <v>0</v>
      </c>
      <c r="AE17" s="9">
        <f t="shared" si="37"/>
        <v>0</v>
      </c>
      <c r="AF17" s="9">
        <f t="shared" si="37"/>
        <v>0</v>
      </c>
      <c r="AG17" s="9">
        <f t="shared" si="36"/>
        <v>0</v>
      </c>
      <c r="AH17" s="9">
        <f t="shared" si="36"/>
        <v>0</v>
      </c>
      <c r="AI17" s="9">
        <f t="shared" si="36"/>
        <v>0</v>
      </c>
      <c r="AJ17" s="1">
        <f t="shared" si="38"/>
        <v>0</v>
      </c>
      <c r="AK17" s="1">
        <f t="shared" si="38"/>
        <v>0</v>
      </c>
      <c r="AL17" s="1">
        <f t="shared" si="38"/>
        <v>0</v>
      </c>
      <c r="AO17" s="91">
        <f t="shared" si="5"/>
        <v>0</v>
      </c>
      <c r="AP17" s="33">
        <f>COUNTIF(H17:AL17,4)</f>
        <v>0</v>
      </c>
      <c r="AQ17" s="29"/>
      <c r="AR17" s="67" t="s">
        <v>9</v>
      </c>
      <c r="AS17" s="82">
        <v>4</v>
      </c>
      <c r="AT17" s="80">
        <v>10</v>
      </c>
    </row>
    <row r="18" spans="1:46" x14ac:dyDescent="0.2">
      <c r="A18" s="87"/>
      <c r="B18" s="26"/>
      <c r="C18" s="45"/>
      <c r="D18" s="48"/>
      <c r="E18" s="105" t="s">
        <v>32</v>
      </c>
      <c r="F18" s="1" t="str">
        <f t="shared" si="4"/>
        <v>SL</v>
      </c>
      <c r="G18" s="19" t="str">
        <f>G9</f>
        <v>employee03</v>
      </c>
      <c r="H18" s="9">
        <f t="shared" si="31"/>
        <v>0</v>
      </c>
      <c r="I18" s="9">
        <f t="shared" si="31"/>
        <v>0</v>
      </c>
      <c r="J18" s="9">
        <f t="shared" si="32"/>
        <v>0</v>
      </c>
      <c r="K18" s="9">
        <f t="shared" si="32"/>
        <v>0</v>
      </c>
      <c r="L18" s="9">
        <f t="shared" si="31"/>
        <v>0</v>
      </c>
      <c r="M18" s="9">
        <f t="shared" si="31"/>
        <v>0</v>
      </c>
      <c r="N18" s="9">
        <f t="shared" si="31"/>
        <v>0</v>
      </c>
      <c r="O18" s="9">
        <f t="shared" si="31"/>
        <v>0</v>
      </c>
      <c r="P18" s="9">
        <f t="shared" si="31"/>
        <v>0</v>
      </c>
      <c r="Q18" s="9">
        <f t="shared" si="33"/>
        <v>0</v>
      </c>
      <c r="R18" s="9">
        <f t="shared" si="33"/>
        <v>0</v>
      </c>
      <c r="S18" s="9">
        <f t="shared" si="34"/>
        <v>0</v>
      </c>
      <c r="T18" s="9">
        <f t="shared" si="34"/>
        <v>0</v>
      </c>
      <c r="U18" s="9">
        <f t="shared" si="34"/>
        <v>0</v>
      </c>
      <c r="V18" s="9">
        <f t="shared" si="34"/>
        <v>0</v>
      </c>
      <c r="W18" s="9">
        <f t="shared" si="34"/>
        <v>0</v>
      </c>
      <c r="X18" s="9">
        <f t="shared" si="35"/>
        <v>0</v>
      </c>
      <c r="Y18" s="9">
        <f t="shared" si="35"/>
        <v>0</v>
      </c>
      <c r="Z18" s="9">
        <f t="shared" si="34"/>
        <v>0</v>
      </c>
      <c r="AA18" s="9">
        <f t="shared" si="34"/>
        <v>0</v>
      </c>
      <c r="AB18" s="9">
        <f t="shared" si="36"/>
        <v>0</v>
      </c>
      <c r="AC18" s="9">
        <f t="shared" si="36"/>
        <v>0</v>
      </c>
      <c r="AD18" s="9">
        <f t="shared" si="36"/>
        <v>0</v>
      </c>
      <c r="AE18" s="9">
        <f t="shared" si="37"/>
        <v>0</v>
      </c>
      <c r="AF18" s="9">
        <f t="shared" si="37"/>
        <v>0</v>
      </c>
      <c r="AG18" s="9">
        <f t="shared" si="36"/>
        <v>0</v>
      </c>
      <c r="AH18" s="9">
        <f t="shared" si="36"/>
        <v>0</v>
      </c>
      <c r="AI18" s="9">
        <f t="shared" si="36"/>
        <v>0</v>
      </c>
      <c r="AJ18" s="1">
        <f t="shared" si="38"/>
        <v>0</v>
      </c>
      <c r="AK18" s="1">
        <f t="shared" si="38"/>
        <v>0</v>
      </c>
      <c r="AL18" s="1">
        <f>IF(AL$21="Y",SUMPRODUCT(($G18=SNames)*(SFrom&lt;=AL$14)*(STo&gt;=AL$14))+IF(WEEKDAY(AL$14,2)&gt;5,2,0),0)</f>
        <v>0</v>
      </c>
      <c r="AO18" s="92">
        <f t="shared" si="5"/>
        <v>0</v>
      </c>
      <c r="AP18" s="34">
        <f>COUNTIF(H18:AL18,4)</f>
        <v>0</v>
      </c>
      <c r="AQ18" s="29"/>
      <c r="AR18" s="68" t="s">
        <v>10</v>
      </c>
      <c r="AS18" s="83">
        <v>5</v>
      </c>
      <c r="AT18" s="69">
        <v>11</v>
      </c>
    </row>
    <row r="19" spans="1:46" ht="13.5" thickBot="1" x14ac:dyDescent="0.25">
      <c r="A19" s="87"/>
      <c r="B19" s="26"/>
      <c r="C19" s="45"/>
      <c r="D19" s="48"/>
      <c r="E19" s="105" t="s">
        <v>32</v>
      </c>
      <c r="F19" s="1" t="str">
        <f t="shared" si="4"/>
        <v>SL</v>
      </c>
      <c r="G19" s="12" t="str">
        <f>G10</f>
        <v>employee04</v>
      </c>
      <c r="H19" s="9">
        <f t="shared" si="31"/>
        <v>0</v>
      </c>
      <c r="I19" s="9">
        <f t="shared" si="31"/>
        <v>0</v>
      </c>
      <c r="J19" s="9">
        <f t="shared" si="32"/>
        <v>0</v>
      </c>
      <c r="K19" s="9">
        <f t="shared" si="32"/>
        <v>0</v>
      </c>
      <c r="L19" s="9">
        <f t="shared" si="31"/>
        <v>0</v>
      </c>
      <c r="M19" s="9">
        <f t="shared" si="31"/>
        <v>0</v>
      </c>
      <c r="N19" s="9">
        <f t="shared" si="31"/>
        <v>0</v>
      </c>
      <c r="O19" s="9">
        <f t="shared" si="31"/>
        <v>0</v>
      </c>
      <c r="P19" s="9">
        <f t="shared" si="31"/>
        <v>0</v>
      </c>
      <c r="Q19" s="9">
        <f t="shared" si="33"/>
        <v>0</v>
      </c>
      <c r="R19" s="9">
        <f t="shared" si="33"/>
        <v>0</v>
      </c>
      <c r="S19" s="9">
        <f t="shared" si="34"/>
        <v>0</v>
      </c>
      <c r="T19" s="9">
        <f t="shared" si="34"/>
        <v>0</v>
      </c>
      <c r="U19" s="9">
        <f t="shared" si="34"/>
        <v>0</v>
      </c>
      <c r="V19" s="9">
        <f t="shared" si="34"/>
        <v>0</v>
      </c>
      <c r="W19" s="9">
        <f t="shared" si="34"/>
        <v>0</v>
      </c>
      <c r="X19" s="9">
        <f t="shared" si="35"/>
        <v>0</v>
      </c>
      <c r="Y19" s="9">
        <f t="shared" si="35"/>
        <v>0</v>
      </c>
      <c r="Z19" s="9">
        <f t="shared" si="34"/>
        <v>0</v>
      </c>
      <c r="AA19" s="9">
        <f t="shared" si="34"/>
        <v>0</v>
      </c>
      <c r="AB19" s="9">
        <f t="shared" si="36"/>
        <v>0</v>
      </c>
      <c r="AC19" s="9">
        <f t="shared" si="36"/>
        <v>0</v>
      </c>
      <c r="AD19" s="9">
        <f t="shared" si="36"/>
        <v>0</v>
      </c>
      <c r="AE19" s="9">
        <f t="shared" si="37"/>
        <v>0</v>
      </c>
      <c r="AF19" s="9">
        <f t="shared" si="37"/>
        <v>0</v>
      </c>
      <c r="AG19" s="9">
        <f t="shared" si="36"/>
        <v>0</v>
      </c>
      <c r="AH19" s="9">
        <f t="shared" si="36"/>
        <v>0</v>
      </c>
      <c r="AI19" s="9">
        <f t="shared" si="36"/>
        <v>0</v>
      </c>
      <c r="AJ19" s="1">
        <f t="shared" si="38"/>
        <v>0</v>
      </c>
      <c r="AK19" s="1">
        <f t="shared" si="38"/>
        <v>0</v>
      </c>
      <c r="AL19" s="1">
        <f t="shared" si="38"/>
        <v>0</v>
      </c>
      <c r="AO19" s="93">
        <f t="shared" si="5"/>
        <v>0</v>
      </c>
      <c r="AP19" s="35">
        <f>COUNTIF(H19:AL19,4)</f>
        <v>0</v>
      </c>
      <c r="AQ19" s="29"/>
      <c r="AR19" s="31"/>
      <c r="AT19" s="69">
        <v>12</v>
      </c>
    </row>
    <row r="20" spans="1:46" x14ac:dyDescent="0.2">
      <c r="A20" s="87"/>
      <c r="B20" s="27"/>
      <c r="C20" s="45"/>
      <c r="D20" s="48"/>
      <c r="E20" s="105" t="s">
        <v>32</v>
      </c>
      <c r="F20" s="1" t="str">
        <f t="shared" si="4"/>
        <v>SL</v>
      </c>
      <c r="AO20" s="28"/>
      <c r="AP20" s="29"/>
      <c r="AQ20" s="29"/>
      <c r="AT20" s="69">
        <v>13</v>
      </c>
    </row>
    <row r="21" spans="1:46" s="2" customFormat="1" x14ac:dyDescent="0.2">
      <c r="A21" s="88"/>
      <c r="B21" s="27"/>
      <c r="C21" s="45"/>
      <c r="D21" s="48"/>
      <c r="E21" s="105" t="s">
        <v>32</v>
      </c>
      <c r="F21" s="1" t="str">
        <f t="shared" si="4"/>
        <v>SL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4" t="str">
        <f>IF(MONTH(AI14)=MONTH($H$14),"Y","N")</f>
        <v>Y</v>
      </c>
      <c r="AJ21" s="4" t="str">
        <f>IF(MONTH(AJ14)=MONTH($H$14),"Y","N")</f>
        <v>N</v>
      </c>
      <c r="AK21" s="4" t="str">
        <f>IF(MONTH(AK14)=MONTH($H$14),"Y","N")</f>
        <v>N</v>
      </c>
      <c r="AL21" s="4" t="str">
        <f>IF(MONTH(AL14)=MONTH($H$14),"Y","N")</f>
        <v>N</v>
      </c>
      <c r="AO21" s="28"/>
      <c r="AP21" s="29"/>
      <c r="AQ21" s="29"/>
      <c r="AT21" s="80">
        <v>14</v>
      </c>
    </row>
    <row r="22" spans="1:46" x14ac:dyDescent="0.2">
      <c r="A22" s="87"/>
      <c r="B22" s="27"/>
      <c r="C22" s="45"/>
      <c r="D22" s="48"/>
      <c r="E22" s="105" t="s">
        <v>32</v>
      </c>
      <c r="F22" s="1" t="str">
        <f t="shared" si="4"/>
        <v>SL</v>
      </c>
      <c r="G22" s="111">
        <f>H23</f>
        <v>42795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O22" s="28"/>
      <c r="AP22" s="29"/>
      <c r="AQ22" s="29"/>
      <c r="AT22" s="69">
        <v>15</v>
      </c>
    </row>
    <row r="23" spans="1:46" x14ac:dyDescent="0.2">
      <c r="A23" s="87"/>
      <c r="B23" s="27"/>
      <c r="C23" s="45"/>
      <c r="D23" s="48"/>
      <c r="E23" s="105" t="s">
        <v>32</v>
      </c>
      <c r="F23" s="1" t="str">
        <f t="shared" si="4"/>
        <v>SL</v>
      </c>
      <c r="G23" s="11"/>
      <c r="H23" s="15">
        <f>DATE(YEAR(S2),MONTH(S2)+2,1)</f>
        <v>42795</v>
      </c>
      <c r="I23" s="15">
        <f>H23+1</f>
        <v>42796</v>
      </c>
      <c r="J23" s="15">
        <f t="shared" ref="J23:AL24" si="39">I23+1</f>
        <v>42797</v>
      </c>
      <c r="K23" s="15">
        <f t="shared" si="39"/>
        <v>42798</v>
      </c>
      <c r="L23" s="15">
        <f t="shared" si="39"/>
        <v>42799</v>
      </c>
      <c r="M23" s="15">
        <f t="shared" si="39"/>
        <v>42800</v>
      </c>
      <c r="N23" s="15">
        <f t="shared" si="39"/>
        <v>42801</v>
      </c>
      <c r="O23" s="15">
        <f t="shared" si="39"/>
        <v>42802</v>
      </c>
      <c r="P23" s="15">
        <f t="shared" si="39"/>
        <v>42803</v>
      </c>
      <c r="Q23" s="15">
        <f t="shared" si="39"/>
        <v>42804</v>
      </c>
      <c r="R23" s="15">
        <f t="shared" si="39"/>
        <v>42805</v>
      </c>
      <c r="S23" s="15">
        <f t="shared" si="39"/>
        <v>42806</v>
      </c>
      <c r="T23" s="15">
        <f t="shared" si="39"/>
        <v>42807</v>
      </c>
      <c r="U23" s="15">
        <f t="shared" si="39"/>
        <v>42808</v>
      </c>
      <c r="V23" s="15">
        <f t="shared" si="39"/>
        <v>42809</v>
      </c>
      <c r="W23" s="15">
        <f t="shared" si="39"/>
        <v>42810</v>
      </c>
      <c r="X23" s="15">
        <f t="shared" si="39"/>
        <v>42811</v>
      </c>
      <c r="Y23" s="15">
        <f t="shared" si="39"/>
        <v>42812</v>
      </c>
      <c r="Z23" s="15">
        <f t="shared" si="39"/>
        <v>42813</v>
      </c>
      <c r="AA23" s="15">
        <f t="shared" si="39"/>
        <v>42814</v>
      </c>
      <c r="AB23" s="15">
        <f t="shared" si="39"/>
        <v>42815</v>
      </c>
      <c r="AC23" s="15">
        <f t="shared" si="39"/>
        <v>42816</v>
      </c>
      <c r="AD23" s="15">
        <f t="shared" si="39"/>
        <v>42817</v>
      </c>
      <c r="AE23" s="15">
        <f t="shared" si="39"/>
        <v>42818</v>
      </c>
      <c r="AF23" s="15">
        <f t="shared" si="39"/>
        <v>42819</v>
      </c>
      <c r="AG23" s="15">
        <f t="shared" si="39"/>
        <v>42820</v>
      </c>
      <c r="AH23" s="15">
        <f t="shared" si="39"/>
        <v>42821</v>
      </c>
      <c r="AI23" s="15">
        <f t="shared" si="39"/>
        <v>42822</v>
      </c>
      <c r="AJ23" s="15">
        <f t="shared" si="39"/>
        <v>42823</v>
      </c>
      <c r="AK23" s="15">
        <f t="shared" si="39"/>
        <v>42824</v>
      </c>
      <c r="AL23" s="15">
        <f t="shared" si="39"/>
        <v>42825</v>
      </c>
      <c r="AO23" s="28"/>
      <c r="AP23" s="29"/>
      <c r="AQ23" s="29"/>
    </row>
    <row r="24" spans="1:46" ht="13.5" thickBot="1" x14ac:dyDescent="0.25">
      <c r="A24" s="87"/>
      <c r="B24" s="27"/>
      <c r="C24" s="45"/>
      <c r="D24" s="48"/>
      <c r="E24" s="105" t="s">
        <v>32</v>
      </c>
      <c r="F24" s="1" t="str">
        <f t="shared" si="4"/>
        <v>SL</v>
      </c>
      <c r="G24" s="11"/>
      <c r="H24" s="59">
        <f>DATE(B2,Sheet1!D5,Sheet1!F3)</f>
        <v>42795</v>
      </c>
      <c r="I24" s="59">
        <f>DATE(B2,Sheet1!D5,Sheet1!F4)</f>
        <v>42796</v>
      </c>
      <c r="J24" s="59">
        <f>I24+1</f>
        <v>42797</v>
      </c>
      <c r="K24" s="59">
        <f t="shared" si="39"/>
        <v>42798</v>
      </c>
      <c r="L24" s="59">
        <f t="shared" si="39"/>
        <v>42799</v>
      </c>
      <c r="M24" s="59">
        <f t="shared" si="39"/>
        <v>42800</v>
      </c>
      <c r="N24" s="59">
        <f t="shared" si="39"/>
        <v>42801</v>
      </c>
      <c r="O24" s="59">
        <f t="shared" si="39"/>
        <v>42802</v>
      </c>
      <c r="P24" s="59">
        <f t="shared" si="39"/>
        <v>42803</v>
      </c>
      <c r="Q24" s="59">
        <f t="shared" si="39"/>
        <v>42804</v>
      </c>
      <c r="R24" s="59">
        <f t="shared" si="39"/>
        <v>42805</v>
      </c>
      <c r="S24" s="59">
        <f t="shared" si="39"/>
        <v>42806</v>
      </c>
      <c r="T24" s="59">
        <f t="shared" si="39"/>
        <v>42807</v>
      </c>
      <c r="U24" s="59">
        <f t="shared" si="39"/>
        <v>42808</v>
      </c>
      <c r="V24" s="59">
        <f t="shared" si="39"/>
        <v>42809</v>
      </c>
      <c r="W24" s="59">
        <f t="shared" si="39"/>
        <v>42810</v>
      </c>
      <c r="X24" s="59">
        <f t="shared" si="39"/>
        <v>42811</v>
      </c>
      <c r="Y24" s="59">
        <f t="shared" si="39"/>
        <v>42812</v>
      </c>
      <c r="Z24" s="59">
        <f t="shared" si="39"/>
        <v>42813</v>
      </c>
      <c r="AA24" s="59">
        <f t="shared" si="39"/>
        <v>42814</v>
      </c>
      <c r="AB24" s="59">
        <f t="shared" si="39"/>
        <v>42815</v>
      </c>
      <c r="AC24" s="59">
        <f t="shared" si="39"/>
        <v>42816</v>
      </c>
      <c r="AD24" s="59">
        <f t="shared" si="39"/>
        <v>42817</v>
      </c>
      <c r="AE24" s="59">
        <f t="shared" si="39"/>
        <v>42818</v>
      </c>
      <c r="AF24" s="59">
        <f t="shared" si="39"/>
        <v>42819</v>
      </c>
      <c r="AG24" s="59">
        <f t="shared" si="39"/>
        <v>42820</v>
      </c>
      <c r="AH24" s="59">
        <f t="shared" si="39"/>
        <v>42821</v>
      </c>
      <c r="AI24" s="59">
        <f t="shared" si="39"/>
        <v>42822</v>
      </c>
      <c r="AJ24" s="59">
        <f t="shared" si="39"/>
        <v>42823</v>
      </c>
      <c r="AK24" s="59">
        <f t="shared" si="39"/>
        <v>42824</v>
      </c>
      <c r="AL24" s="59">
        <f t="shared" si="39"/>
        <v>42825</v>
      </c>
      <c r="AO24" s="28"/>
      <c r="AP24" s="29"/>
      <c r="AQ24" s="29"/>
    </row>
    <row r="25" spans="1:46" x14ac:dyDescent="0.2">
      <c r="A25" s="87"/>
      <c r="B25" s="26"/>
      <c r="C25" s="45"/>
      <c r="D25" s="48"/>
      <c r="E25" s="105" t="s">
        <v>32</v>
      </c>
      <c r="F25" s="1" t="str">
        <f t="shared" si="4"/>
        <v>SL</v>
      </c>
      <c r="G25" s="17" t="str">
        <f>G7</f>
        <v>employee01</v>
      </c>
      <c r="H25" s="9">
        <f t="shared" ref="H25:O28" si="40">SUMPRODUCT(($G25=SNames)*(SFrom&lt;=H$23)*(STo&gt;=H$23))+IF(WEEKDAY(H$23,17)&gt;5,2,0)</f>
        <v>0</v>
      </c>
      <c r="I25" s="9">
        <f t="shared" ref="I25:K28" si="41">SUMPRODUCT(($G25=SNames)*(SFrom&lt;=I$23)*(STo&gt;=I$23))</f>
        <v>0</v>
      </c>
      <c r="J25" s="9">
        <f t="shared" si="41"/>
        <v>0</v>
      </c>
      <c r="K25" s="9">
        <f t="shared" si="41"/>
        <v>0</v>
      </c>
      <c r="L25" s="9">
        <f t="shared" si="40"/>
        <v>0</v>
      </c>
      <c r="M25" s="9">
        <f t="shared" si="40"/>
        <v>0</v>
      </c>
      <c r="N25" s="9">
        <f t="shared" si="40"/>
        <v>0</v>
      </c>
      <c r="O25" s="9">
        <f t="shared" si="40"/>
        <v>0</v>
      </c>
      <c r="P25" s="9">
        <f t="shared" ref="P25:R28" si="42">SUMPRODUCT(($G25=SNames)*(SFrom&lt;=P$23)*(STo&gt;=P$23))</f>
        <v>0</v>
      </c>
      <c r="Q25" s="9">
        <f t="shared" si="42"/>
        <v>0</v>
      </c>
      <c r="R25" s="9">
        <f t="shared" si="42"/>
        <v>0</v>
      </c>
      <c r="S25" s="9">
        <f t="shared" ref="S25:AA28" si="43">SUMPRODUCT(($G25=SNames)*(SFrom&lt;=S$23)*(STo&gt;=S$23))+IF(WEEKDAY(S$23,17)&gt;5,2,0)</f>
        <v>0</v>
      </c>
      <c r="T25" s="9">
        <f t="shared" si="43"/>
        <v>0</v>
      </c>
      <c r="U25" s="9">
        <f t="shared" si="43"/>
        <v>0</v>
      </c>
      <c r="V25" s="9">
        <f t="shared" si="43"/>
        <v>0</v>
      </c>
      <c r="W25" s="9">
        <f t="shared" ref="W25:Y28" si="44">SUMPRODUCT(($G25=SNames)*(SFrom&lt;=W$23)*(STo&gt;=W$23))</f>
        <v>0</v>
      </c>
      <c r="X25" s="9">
        <f t="shared" si="44"/>
        <v>0</v>
      </c>
      <c r="Y25" s="9">
        <f t="shared" si="44"/>
        <v>0</v>
      </c>
      <c r="Z25" s="9">
        <f t="shared" si="43"/>
        <v>0</v>
      </c>
      <c r="AA25" s="9">
        <f t="shared" si="43"/>
        <v>0</v>
      </c>
      <c r="AB25" s="9">
        <f t="shared" ref="AB25:AJ28" si="45">SUMPRODUCT(($G25=SNames)*(SFrom&lt;=AB$23)*(STo&gt;=AB$23))+IF(WEEKDAY(AB$23,17)&gt;5,2,0)</f>
        <v>0</v>
      </c>
      <c r="AC25" s="9">
        <f t="shared" si="45"/>
        <v>0</v>
      </c>
      <c r="AD25" s="9">
        <f t="shared" ref="AD25:AF28" si="46">SUMPRODUCT(($G25=SNames)*(SFrom&lt;=AD$23)*(STo&gt;=AD$23))</f>
        <v>0</v>
      </c>
      <c r="AE25" s="9">
        <f t="shared" si="46"/>
        <v>0</v>
      </c>
      <c r="AF25" s="9">
        <f t="shared" si="46"/>
        <v>0</v>
      </c>
      <c r="AG25" s="9">
        <f t="shared" si="45"/>
        <v>0</v>
      </c>
      <c r="AH25" s="9">
        <f t="shared" si="45"/>
        <v>0</v>
      </c>
      <c r="AI25" s="9">
        <f t="shared" si="45"/>
        <v>0</v>
      </c>
      <c r="AJ25" s="9">
        <f t="shared" si="45"/>
        <v>0</v>
      </c>
      <c r="AK25" s="9">
        <f t="shared" ref="AK25:AL28" si="47">SUMPRODUCT(($G25=SNames)*(SFrom&lt;=AK$23)*(STo&gt;=AK$23))</f>
        <v>0</v>
      </c>
      <c r="AL25" s="9">
        <f t="shared" si="47"/>
        <v>0</v>
      </c>
      <c r="AO25" s="32">
        <f t="shared" si="5"/>
        <v>0</v>
      </c>
      <c r="AP25" s="32">
        <f>COUNTIF(H25:AL25,4)</f>
        <v>0</v>
      </c>
      <c r="AQ25" s="29"/>
    </row>
    <row r="26" spans="1:46" x14ac:dyDescent="0.2">
      <c r="A26" s="87"/>
      <c r="B26" s="26"/>
      <c r="C26" s="45"/>
      <c r="D26" s="48"/>
      <c r="E26" s="105" t="s">
        <v>32</v>
      </c>
      <c r="F26" s="1" t="str">
        <f t="shared" si="4"/>
        <v>SL</v>
      </c>
      <c r="G26" s="18" t="str">
        <f>G8</f>
        <v>employee02</v>
      </c>
      <c r="H26" s="9">
        <f t="shared" si="40"/>
        <v>0</v>
      </c>
      <c r="I26" s="9">
        <f t="shared" si="41"/>
        <v>0</v>
      </c>
      <c r="J26" s="9">
        <f t="shared" si="41"/>
        <v>0</v>
      </c>
      <c r="K26" s="9">
        <f t="shared" si="41"/>
        <v>0</v>
      </c>
      <c r="L26" s="9">
        <f t="shared" si="40"/>
        <v>0</v>
      </c>
      <c r="M26" s="9">
        <f t="shared" si="40"/>
        <v>0</v>
      </c>
      <c r="N26" s="9">
        <f t="shared" si="40"/>
        <v>0</v>
      </c>
      <c r="O26" s="9">
        <f t="shared" si="40"/>
        <v>0</v>
      </c>
      <c r="P26" s="9">
        <f t="shared" si="42"/>
        <v>0</v>
      </c>
      <c r="Q26" s="9">
        <f t="shared" si="42"/>
        <v>0</v>
      </c>
      <c r="R26" s="9">
        <f t="shared" si="42"/>
        <v>0</v>
      </c>
      <c r="S26" s="9">
        <f t="shared" si="43"/>
        <v>0</v>
      </c>
      <c r="T26" s="9">
        <f t="shared" si="43"/>
        <v>0</v>
      </c>
      <c r="U26" s="9">
        <f>SUMPRODUCT(($G26=SNames)*(SFrom&lt;=U$23)*(STo&gt;=U$23))+IF(WEEKDAY(U$23,17)&gt;5,2,0)</f>
        <v>0</v>
      </c>
      <c r="V26" s="9">
        <f t="shared" si="43"/>
        <v>0</v>
      </c>
      <c r="W26" s="9">
        <f t="shared" si="44"/>
        <v>0</v>
      </c>
      <c r="X26" s="9">
        <f t="shared" si="44"/>
        <v>0</v>
      </c>
      <c r="Y26" s="9">
        <f t="shared" si="44"/>
        <v>0</v>
      </c>
      <c r="Z26" s="9">
        <f t="shared" si="43"/>
        <v>0</v>
      </c>
      <c r="AA26" s="9">
        <f t="shared" si="43"/>
        <v>0</v>
      </c>
      <c r="AB26" s="9">
        <f t="shared" si="45"/>
        <v>0</v>
      </c>
      <c r="AC26" s="9">
        <f t="shared" si="45"/>
        <v>0</v>
      </c>
      <c r="AD26" s="9">
        <f t="shared" si="46"/>
        <v>0</v>
      </c>
      <c r="AE26" s="9">
        <f t="shared" si="46"/>
        <v>0</v>
      </c>
      <c r="AF26" s="9">
        <f t="shared" si="46"/>
        <v>0</v>
      </c>
      <c r="AG26" s="9">
        <f t="shared" si="45"/>
        <v>0</v>
      </c>
      <c r="AH26" s="9">
        <f t="shared" si="45"/>
        <v>0</v>
      </c>
      <c r="AI26" s="9">
        <f t="shared" si="45"/>
        <v>0</v>
      </c>
      <c r="AJ26" s="9">
        <f t="shared" si="45"/>
        <v>0</v>
      </c>
      <c r="AK26" s="9">
        <f t="shared" si="47"/>
        <v>0</v>
      </c>
      <c r="AL26" s="9">
        <f t="shared" si="47"/>
        <v>0</v>
      </c>
      <c r="AO26" s="33">
        <f t="shared" si="5"/>
        <v>0</v>
      </c>
      <c r="AP26" s="33">
        <f>COUNTIF(H26:AL26,4)</f>
        <v>0</v>
      </c>
      <c r="AQ26" s="29"/>
    </row>
    <row r="27" spans="1:46" x14ac:dyDescent="0.2">
      <c r="A27" s="87"/>
      <c r="B27" s="26"/>
      <c r="C27" s="45"/>
      <c r="D27" s="48"/>
      <c r="E27" s="105" t="s">
        <v>32</v>
      </c>
      <c r="F27" s="1" t="str">
        <f t="shared" si="4"/>
        <v>SL</v>
      </c>
      <c r="G27" s="19" t="str">
        <f>G9</f>
        <v>employee03</v>
      </c>
      <c r="H27" s="9">
        <f t="shared" si="40"/>
        <v>0</v>
      </c>
      <c r="I27" s="9">
        <f t="shared" si="41"/>
        <v>0</v>
      </c>
      <c r="J27" s="9">
        <f t="shared" si="41"/>
        <v>0</v>
      </c>
      <c r="K27" s="9">
        <f t="shared" si="41"/>
        <v>0</v>
      </c>
      <c r="L27" s="9">
        <f t="shared" si="40"/>
        <v>0</v>
      </c>
      <c r="M27" s="9">
        <f t="shared" si="40"/>
        <v>0</v>
      </c>
      <c r="N27" s="9">
        <f t="shared" si="40"/>
        <v>0</v>
      </c>
      <c r="O27" s="9">
        <f t="shared" si="40"/>
        <v>0</v>
      </c>
      <c r="P27" s="9">
        <f t="shared" si="42"/>
        <v>0</v>
      </c>
      <c r="Q27" s="9">
        <f t="shared" si="42"/>
        <v>0</v>
      </c>
      <c r="R27" s="9">
        <f t="shared" si="42"/>
        <v>0</v>
      </c>
      <c r="S27" s="9">
        <f t="shared" si="43"/>
        <v>0</v>
      </c>
      <c r="T27" s="9">
        <f t="shared" si="43"/>
        <v>0</v>
      </c>
      <c r="U27" s="9">
        <f t="shared" si="43"/>
        <v>0</v>
      </c>
      <c r="V27" s="9">
        <f t="shared" si="43"/>
        <v>0</v>
      </c>
      <c r="W27" s="9">
        <f t="shared" si="44"/>
        <v>0</v>
      </c>
      <c r="X27" s="9">
        <f t="shared" si="44"/>
        <v>0</v>
      </c>
      <c r="Y27" s="9">
        <f t="shared" si="44"/>
        <v>0</v>
      </c>
      <c r="Z27" s="9">
        <f t="shared" si="43"/>
        <v>0</v>
      </c>
      <c r="AA27" s="9">
        <f t="shared" si="43"/>
        <v>0</v>
      </c>
      <c r="AB27" s="9">
        <f t="shared" si="45"/>
        <v>0</v>
      </c>
      <c r="AC27" s="9">
        <f t="shared" si="45"/>
        <v>0</v>
      </c>
      <c r="AD27" s="9">
        <f t="shared" si="46"/>
        <v>0</v>
      </c>
      <c r="AE27" s="9">
        <f t="shared" si="46"/>
        <v>0</v>
      </c>
      <c r="AF27" s="9">
        <f t="shared" si="46"/>
        <v>0</v>
      </c>
      <c r="AG27" s="9">
        <f t="shared" si="45"/>
        <v>0</v>
      </c>
      <c r="AH27" s="9">
        <f t="shared" si="45"/>
        <v>0</v>
      </c>
      <c r="AI27" s="9">
        <f t="shared" si="45"/>
        <v>0</v>
      </c>
      <c r="AJ27" s="9">
        <f t="shared" si="45"/>
        <v>0</v>
      </c>
      <c r="AK27" s="9">
        <f t="shared" si="47"/>
        <v>0</v>
      </c>
      <c r="AL27" s="9">
        <f t="shared" si="47"/>
        <v>0</v>
      </c>
      <c r="AO27" s="34">
        <f t="shared" si="5"/>
        <v>0</v>
      </c>
      <c r="AP27" s="34">
        <f>COUNTIF(H27:AL27,4)</f>
        <v>0</v>
      </c>
      <c r="AQ27" s="29"/>
    </row>
    <row r="28" spans="1:46" s="2" customFormat="1" ht="13.5" thickBot="1" x14ac:dyDescent="0.25">
      <c r="A28" s="88"/>
      <c r="B28" s="26"/>
      <c r="C28" s="45"/>
      <c r="D28" s="48"/>
      <c r="E28" s="105" t="s">
        <v>32</v>
      </c>
      <c r="F28" s="1" t="str">
        <f t="shared" si="4"/>
        <v>SL</v>
      </c>
      <c r="G28" s="12" t="str">
        <f>G10</f>
        <v>employee04</v>
      </c>
      <c r="H28" s="9">
        <f t="shared" si="40"/>
        <v>0</v>
      </c>
      <c r="I28" s="9">
        <f t="shared" si="41"/>
        <v>0</v>
      </c>
      <c r="J28" s="9">
        <f t="shared" si="41"/>
        <v>0</v>
      </c>
      <c r="K28" s="9">
        <f t="shared" si="41"/>
        <v>0</v>
      </c>
      <c r="L28" s="9">
        <f t="shared" si="40"/>
        <v>0</v>
      </c>
      <c r="M28" s="9">
        <f t="shared" si="40"/>
        <v>0</v>
      </c>
      <c r="N28" s="9">
        <f t="shared" si="40"/>
        <v>0</v>
      </c>
      <c r="O28" s="9">
        <f t="shared" si="40"/>
        <v>0</v>
      </c>
      <c r="P28" s="9">
        <f t="shared" si="42"/>
        <v>0</v>
      </c>
      <c r="Q28" s="9">
        <f t="shared" si="42"/>
        <v>0</v>
      </c>
      <c r="R28" s="9">
        <f t="shared" si="42"/>
        <v>0</v>
      </c>
      <c r="S28" s="9">
        <f t="shared" si="43"/>
        <v>0</v>
      </c>
      <c r="T28" s="9">
        <f t="shared" si="43"/>
        <v>0</v>
      </c>
      <c r="U28" s="9">
        <f t="shared" si="43"/>
        <v>0</v>
      </c>
      <c r="V28" s="9">
        <f t="shared" si="43"/>
        <v>0</v>
      </c>
      <c r="W28" s="9">
        <f t="shared" si="44"/>
        <v>0</v>
      </c>
      <c r="X28" s="9">
        <f t="shared" si="44"/>
        <v>0</v>
      </c>
      <c r="Y28" s="9">
        <f t="shared" si="44"/>
        <v>0</v>
      </c>
      <c r="Z28" s="9">
        <f t="shared" si="43"/>
        <v>0</v>
      </c>
      <c r="AA28" s="9">
        <f t="shared" si="43"/>
        <v>0</v>
      </c>
      <c r="AB28" s="9">
        <f t="shared" si="45"/>
        <v>0</v>
      </c>
      <c r="AC28" s="9">
        <f t="shared" si="45"/>
        <v>0</v>
      </c>
      <c r="AD28" s="9">
        <f t="shared" si="46"/>
        <v>0</v>
      </c>
      <c r="AE28" s="9">
        <f t="shared" si="46"/>
        <v>0</v>
      </c>
      <c r="AF28" s="9">
        <f t="shared" si="46"/>
        <v>0</v>
      </c>
      <c r="AG28" s="9">
        <f t="shared" si="45"/>
        <v>0</v>
      </c>
      <c r="AH28" s="9">
        <f t="shared" si="45"/>
        <v>0</v>
      </c>
      <c r="AI28" s="9">
        <f t="shared" si="45"/>
        <v>0</v>
      </c>
      <c r="AJ28" s="9">
        <f t="shared" si="45"/>
        <v>0</v>
      </c>
      <c r="AK28" s="9">
        <f t="shared" si="47"/>
        <v>0</v>
      </c>
      <c r="AL28" s="9">
        <f t="shared" si="47"/>
        <v>0</v>
      </c>
      <c r="AO28" s="35">
        <f t="shared" si="5"/>
        <v>0</v>
      </c>
      <c r="AP28" s="35">
        <f>COUNTIF(H28:AL28,4)</f>
        <v>0</v>
      </c>
      <c r="AQ28" s="29"/>
    </row>
    <row r="29" spans="1:46" x14ac:dyDescent="0.2">
      <c r="A29" s="87"/>
      <c r="B29" s="27"/>
      <c r="C29" s="45"/>
      <c r="D29" s="48"/>
      <c r="E29" s="105" t="s">
        <v>32</v>
      </c>
      <c r="F29" s="1" t="str">
        <f t="shared" si="4"/>
        <v>SL</v>
      </c>
      <c r="AO29" s="28"/>
      <c r="AP29" s="29"/>
      <c r="AQ29" s="29"/>
    </row>
    <row r="30" spans="1:46" x14ac:dyDescent="0.2">
      <c r="A30" s="87"/>
      <c r="B30" s="27"/>
      <c r="C30" s="45"/>
      <c r="D30" s="48"/>
      <c r="E30" s="105" t="s">
        <v>32</v>
      </c>
      <c r="F30" s="1" t="str">
        <f t="shared" si="4"/>
        <v>SL</v>
      </c>
      <c r="AI30" s="4" t="str">
        <f>IF(MONTH(AI23)=MONTH($H23),"Y","N")</f>
        <v>Y</v>
      </c>
      <c r="AJ30" s="4" t="str">
        <f>IF(MONTH(AJ23)=MONTH($H23),"Y","N")</f>
        <v>Y</v>
      </c>
      <c r="AK30" s="4" t="str">
        <f>IF(MONTH(AK23)=MONTH($H23),"Y","N")</f>
        <v>Y</v>
      </c>
      <c r="AL30" s="4" t="str">
        <f>IF(MONTH(AL23)=MONTH($H23),"Y","N")</f>
        <v>Y</v>
      </c>
      <c r="AO30" s="28"/>
      <c r="AP30" s="29"/>
      <c r="AQ30" s="29"/>
    </row>
    <row r="31" spans="1:46" x14ac:dyDescent="0.2">
      <c r="A31" s="87"/>
      <c r="B31" s="27"/>
      <c r="C31" s="45"/>
      <c r="D31" s="48"/>
      <c r="E31" s="105" t="s">
        <v>32</v>
      </c>
      <c r="F31" s="1" t="str">
        <f t="shared" si="4"/>
        <v>SL</v>
      </c>
      <c r="G31" s="111">
        <f>H32</f>
        <v>42826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4"/>
      <c r="AO31" s="28"/>
      <c r="AP31" s="29"/>
      <c r="AQ31" s="29"/>
    </row>
    <row r="32" spans="1:46" s="2" customFormat="1" x14ac:dyDescent="0.2">
      <c r="A32" s="88"/>
      <c r="B32" s="27"/>
      <c r="C32" s="45"/>
      <c r="D32" s="48"/>
      <c r="E32" s="105" t="s">
        <v>32</v>
      </c>
      <c r="F32" s="1" t="str">
        <f t="shared" si="4"/>
        <v>SL</v>
      </c>
      <c r="G32" s="11"/>
      <c r="H32" s="15">
        <f>DATE(YEAR(S2),MONTH(S2)+3,1)</f>
        <v>42826</v>
      </c>
      <c r="I32" s="15">
        <f>H32+1</f>
        <v>42827</v>
      </c>
      <c r="J32" s="15">
        <f t="shared" ref="J32:AL33" si="48">I32+1</f>
        <v>42828</v>
      </c>
      <c r="K32" s="15">
        <f t="shared" si="48"/>
        <v>42829</v>
      </c>
      <c r="L32" s="15">
        <f t="shared" si="48"/>
        <v>42830</v>
      </c>
      <c r="M32" s="15">
        <f t="shared" si="48"/>
        <v>42831</v>
      </c>
      <c r="N32" s="15">
        <f t="shared" si="48"/>
        <v>42832</v>
      </c>
      <c r="O32" s="15">
        <f t="shared" si="48"/>
        <v>42833</v>
      </c>
      <c r="P32" s="15">
        <f t="shared" si="48"/>
        <v>42834</v>
      </c>
      <c r="Q32" s="15">
        <f t="shared" si="48"/>
        <v>42835</v>
      </c>
      <c r="R32" s="15">
        <f t="shared" si="48"/>
        <v>42836</v>
      </c>
      <c r="S32" s="15">
        <f t="shared" si="48"/>
        <v>42837</v>
      </c>
      <c r="T32" s="15">
        <f t="shared" si="48"/>
        <v>42838</v>
      </c>
      <c r="U32" s="15">
        <f t="shared" si="48"/>
        <v>42839</v>
      </c>
      <c r="V32" s="15">
        <f t="shared" si="48"/>
        <v>42840</v>
      </c>
      <c r="W32" s="15">
        <f t="shared" si="48"/>
        <v>42841</v>
      </c>
      <c r="X32" s="15">
        <f t="shared" si="48"/>
        <v>42842</v>
      </c>
      <c r="Y32" s="15">
        <f t="shared" si="48"/>
        <v>42843</v>
      </c>
      <c r="Z32" s="15">
        <f t="shared" si="48"/>
        <v>42844</v>
      </c>
      <c r="AA32" s="15">
        <f t="shared" si="48"/>
        <v>42845</v>
      </c>
      <c r="AB32" s="15">
        <f t="shared" si="48"/>
        <v>42846</v>
      </c>
      <c r="AC32" s="15">
        <f t="shared" si="48"/>
        <v>42847</v>
      </c>
      <c r="AD32" s="15">
        <f t="shared" si="48"/>
        <v>42848</v>
      </c>
      <c r="AE32" s="15">
        <f t="shared" si="48"/>
        <v>42849</v>
      </c>
      <c r="AF32" s="15">
        <f t="shared" si="48"/>
        <v>42850</v>
      </c>
      <c r="AG32" s="15">
        <f t="shared" si="48"/>
        <v>42851</v>
      </c>
      <c r="AH32" s="15">
        <f t="shared" si="48"/>
        <v>42852</v>
      </c>
      <c r="AI32" s="15">
        <f t="shared" si="48"/>
        <v>42853</v>
      </c>
      <c r="AJ32" s="15">
        <f t="shared" si="48"/>
        <v>42854</v>
      </c>
      <c r="AK32" s="15">
        <f t="shared" si="48"/>
        <v>42855</v>
      </c>
      <c r="AL32" s="6">
        <f t="shared" si="48"/>
        <v>42856</v>
      </c>
      <c r="AO32" s="28"/>
      <c r="AP32" s="29"/>
      <c r="AQ32" s="29"/>
    </row>
    <row r="33" spans="1:43" s="2" customFormat="1" ht="13.5" thickBot="1" x14ac:dyDescent="0.25">
      <c r="A33" s="88"/>
      <c r="B33" s="27"/>
      <c r="C33" s="45"/>
      <c r="D33" s="48"/>
      <c r="E33" s="105" t="s">
        <v>32</v>
      </c>
      <c r="F33" s="1" t="str">
        <f t="shared" si="4"/>
        <v>SL</v>
      </c>
      <c r="G33" s="11"/>
      <c r="H33" s="59">
        <f>DATE(B2,Sheet1!D6,Sheet1!F3)</f>
        <v>42826</v>
      </c>
      <c r="I33" s="59">
        <f>DATE(B2,Sheet1!D6,Sheet1!F4)</f>
        <v>42827</v>
      </c>
      <c r="J33" s="59">
        <f>I33+1</f>
        <v>42828</v>
      </c>
      <c r="K33" s="59">
        <f t="shared" si="48"/>
        <v>42829</v>
      </c>
      <c r="L33" s="59">
        <f t="shared" si="48"/>
        <v>42830</v>
      </c>
      <c r="M33" s="59">
        <f t="shared" si="48"/>
        <v>42831</v>
      </c>
      <c r="N33" s="59">
        <f t="shared" si="48"/>
        <v>42832</v>
      </c>
      <c r="O33" s="59">
        <f t="shared" si="48"/>
        <v>42833</v>
      </c>
      <c r="P33" s="59">
        <f t="shared" si="48"/>
        <v>42834</v>
      </c>
      <c r="Q33" s="59">
        <f t="shared" si="48"/>
        <v>42835</v>
      </c>
      <c r="R33" s="59">
        <f t="shared" si="48"/>
        <v>42836</v>
      </c>
      <c r="S33" s="59">
        <f t="shared" si="48"/>
        <v>42837</v>
      </c>
      <c r="T33" s="59">
        <f t="shared" si="48"/>
        <v>42838</v>
      </c>
      <c r="U33" s="59">
        <f t="shared" si="48"/>
        <v>42839</v>
      </c>
      <c r="V33" s="59">
        <f t="shared" si="48"/>
        <v>42840</v>
      </c>
      <c r="W33" s="59">
        <f t="shared" si="48"/>
        <v>42841</v>
      </c>
      <c r="X33" s="59">
        <f t="shared" si="48"/>
        <v>42842</v>
      </c>
      <c r="Y33" s="59">
        <f t="shared" si="48"/>
        <v>42843</v>
      </c>
      <c r="Z33" s="59">
        <f t="shared" si="48"/>
        <v>42844</v>
      </c>
      <c r="AA33" s="59">
        <f t="shared" si="48"/>
        <v>42845</v>
      </c>
      <c r="AB33" s="59">
        <f t="shared" si="48"/>
        <v>42846</v>
      </c>
      <c r="AC33" s="59">
        <f t="shared" si="48"/>
        <v>42847</v>
      </c>
      <c r="AD33" s="59">
        <f t="shared" si="48"/>
        <v>42848</v>
      </c>
      <c r="AE33" s="59">
        <f t="shared" si="48"/>
        <v>42849</v>
      </c>
      <c r="AF33" s="59">
        <f t="shared" si="48"/>
        <v>42850</v>
      </c>
      <c r="AG33" s="59">
        <f t="shared" si="48"/>
        <v>42851</v>
      </c>
      <c r="AH33" s="59">
        <f t="shared" si="48"/>
        <v>42852</v>
      </c>
      <c r="AI33" s="59">
        <f t="shared" si="48"/>
        <v>42853</v>
      </c>
      <c r="AJ33" s="59">
        <f t="shared" si="48"/>
        <v>42854</v>
      </c>
      <c r="AK33" s="59">
        <f t="shared" si="48"/>
        <v>42855</v>
      </c>
      <c r="AL33" s="6"/>
      <c r="AO33" s="28"/>
      <c r="AP33" s="29"/>
      <c r="AQ33" s="29"/>
    </row>
    <row r="34" spans="1:43" x14ac:dyDescent="0.2">
      <c r="A34" s="87"/>
      <c r="B34" s="26"/>
      <c r="C34" s="45"/>
      <c r="D34" s="48"/>
      <c r="E34" s="105" t="s">
        <v>32</v>
      </c>
      <c r="F34" s="1" t="str">
        <f t="shared" si="4"/>
        <v>SL</v>
      </c>
      <c r="G34" s="17" t="str">
        <f>G7</f>
        <v>employee01</v>
      </c>
      <c r="H34" s="9">
        <f>SUMPRODUCT(($G34=SNames)*(SFrom&lt;=H$32)*(STo&gt;=H$32))</f>
        <v>0</v>
      </c>
      <c r="I34" s="9">
        <f t="shared" ref="I34:Q37" si="49">SUMPRODUCT(($G34=SNames)*(SFrom&lt;=I$32)*(STo&gt;=I$32))+IF(WEEKDAY(I$32,17)&gt;5,2,0)</f>
        <v>0</v>
      </c>
      <c r="J34" s="9">
        <f t="shared" si="49"/>
        <v>0</v>
      </c>
      <c r="K34" s="9">
        <f t="shared" si="49"/>
        <v>0</v>
      </c>
      <c r="L34" s="9">
        <f t="shared" si="49"/>
        <v>0</v>
      </c>
      <c r="M34" s="9">
        <f t="shared" ref="M34:O37" si="50">SUMPRODUCT(($G34=SNames)*(SFrom&lt;=M$32)*(STo&gt;=M$32))</f>
        <v>0</v>
      </c>
      <c r="N34" s="9">
        <f t="shared" si="50"/>
        <v>0</v>
      </c>
      <c r="O34" s="9">
        <f>SUMPRODUCT(($G34=SNames)*(SFrom&lt;=O$32)*(STo&gt;=O$32))</f>
        <v>0</v>
      </c>
      <c r="P34" s="9">
        <f t="shared" si="49"/>
        <v>0</v>
      </c>
      <c r="Q34" s="9">
        <f t="shared" si="49"/>
        <v>0</v>
      </c>
      <c r="R34" s="9">
        <f t="shared" ref="R34:Z37" si="51">SUMPRODUCT(($G34=SNames)*(SFrom&lt;=R$32)*(STo&gt;=R$32))+IF(WEEKDAY(R$32,17)&gt;5,2,0)</f>
        <v>0</v>
      </c>
      <c r="S34" s="9">
        <f t="shared" si="51"/>
        <v>0</v>
      </c>
      <c r="T34" s="9">
        <f t="shared" ref="T34:V37" si="52">SUMPRODUCT(($G34=SNames)*(SFrom&lt;=T$32)*(STo&gt;=T$32))</f>
        <v>0</v>
      </c>
      <c r="U34" s="9">
        <f t="shared" si="52"/>
        <v>0</v>
      </c>
      <c r="V34" s="9">
        <f>SUMPRODUCT(($G34=SNames)*(SFrom&lt;=V$32)*(STo&gt;=V$32))</f>
        <v>0</v>
      </c>
      <c r="W34" s="9">
        <f t="shared" si="51"/>
        <v>0</v>
      </c>
      <c r="X34" s="9">
        <f t="shared" si="51"/>
        <v>0</v>
      </c>
      <c r="Y34" s="9">
        <f t="shared" si="51"/>
        <v>0</v>
      </c>
      <c r="Z34" s="9">
        <f t="shared" si="51"/>
        <v>0</v>
      </c>
      <c r="AA34" s="9">
        <f t="shared" ref="AA34:AC37" si="53">SUMPRODUCT(($G34=SNames)*(SFrom&lt;=AA$32)*(STo&gt;=AA$32))</f>
        <v>0</v>
      </c>
      <c r="AB34" s="9">
        <f t="shared" si="53"/>
        <v>0</v>
      </c>
      <c r="AC34" s="9">
        <f>SUMPRODUCT(($G34=SNames)*(SFrom&lt;=AC$32)*(STo&gt;=AC$32))</f>
        <v>0</v>
      </c>
      <c r="AD34" s="9">
        <f t="shared" ref="AD34:AK37" si="54">SUMPRODUCT(($G34=SNames)*(SFrom&lt;=AD$32)*(STo&gt;=AD$32))+IF(WEEKDAY(AD$32,17)&gt;5,2,0)</f>
        <v>0</v>
      </c>
      <c r="AE34" s="9">
        <f t="shared" si="54"/>
        <v>0</v>
      </c>
      <c r="AF34" s="9">
        <f t="shared" si="54"/>
        <v>0</v>
      </c>
      <c r="AG34" s="9">
        <f t="shared" si="54"/>
        <v>0</v>
      </c>
      <c r="AH34" s="9">
        <f t="shared" ref="AH34:AJ37" si="55">SUMPRODUCT(($G34=SNames)*(SFrom&lt;=AH$32)*(STo&gt;=AH$32))</f>
        <v>0</v>
      </c>
      <c r="AI34" s="9">
        <f t="shared" si="55"/>
        <v>0</v>
      </c>
      <c r="AJ34" s="9">
        <f>SUMPRODUCT(($G34=SNames)*(SFrom&lt;=AJ$32)*(STo&gt;=AJ$32))</f>
        <v>0</v>
      </c>
      <c r="AK34" s="9">
        <f t="shared" si="54"/>
        <v>0</v>
      </c>
      <c r="AL34" s="1">
        <f>IF(AL$39="Y",SUMPRODUCT(($G34=SNames)*(SFrom&lt;=AL$32)*(STo&gt;=AL$32))+IF(WEEKDAY(AL$32,2)&gt;5,2,0),0)</f>
        <v>0</v>
      </c>
      <c r="AO34" s="32">
        <f t="shared" si="5"/>
        <v>0</v>
      </c>
      <c r="AP34" s="32">
        <f>COUNTIF(H34:AL34,4)</f>
        <v>0</v>
      </c>
      <c r="AQ34" s="29"/>
    </row>
    <row r="35" spans="1:43" x14ac:dyDescent="0.2">
      <c r="A35" s="87"/>
      <c r="B35" s="26"/>
      <c r="C35" s="45"/>
      <c r="D35" s="48"/>
      <c r="E35" s="105" t="s">
        <v>32</v>
      </c>
      <c r="F35" s="1" t="str">
        <f t="shared" si="4"/>
        <v>SL</v>
      </c>
      <c r="G35" s="18" t="str">
        <f>G8</f>
        <v>employee02</v>
      </c>
      <c r="H35" s="9">
        <f>SUMPRODUCT(($G35=SNames)*(SFrom&lt;=H$32)*(STo&gt;=H$32))</f>
        <v>0</v>
      </c>
      <c r="I35" s="9">
        <f t="shared" si="49"/>
        <v>0</v>
      </c>
      <c r="J35" s="9">
        <f t="shared" si="49"/>
        <v>0</v>
      </c>
      <c r="K35" s="9">
        <f t="shared" si="49"/>
        <v>0</v>
      </c>
      <c r="L35" s="9">
        <f t="shared" si="49"/>
        <v>0</v>
      </c>
      <c r="M35" s="9">
        <f t="shared" si="50"/>
        <v>0</v>
      </c>
      <c r="N35" s="9">
        <f t="shared" si="50"/>
        <v>0</v>
      </c>
      <c r="O35" s="9">
        <f t="shared" si="50"/>
        <v>0</v>
      </c>
      <c r="P35" s="9">
        <f t="shared" si="49"/>
        <v>0</v>
      </c>
      <c r="Q35" s="9">
        <f t="shared" si="49"/>
        <v>0</v>
      </c>
      <c r="R35" s="9">
        <f t="shared" si="51"/>
        <v>0</v>
      </c>
      <c r="S35" s="9">
        <f t="shared" si="51"/>
        <v>0</v>
      </c>
      <c r="T35" s="9">
        <f t="shared" si="52"/>
        <v>0</v>
      </c>
      <c r="U35" s="9">
        <f t="shared" si="52"/>
        <v>0</v>
      </c>
      <c r="V35" s="9">
        <f t="shared" si="52"/>
        <v>0</v>
      </c>
      <c r="W35" s="9">
        <f t="shared" si="51"/>
        <v>0</v>
      </c>
      <c r="X35" s="9">
        <f t="shared" si="51"/>
        <v>0</v>
      </c>
      <c r="Y35" s="9">
        <f t="shared" si="51"/>
        <v>0</v>
      </c>
      <c r="Z35" s="9">
        <f t="shared" si="51"/>
        <v>0</v>
      </c>
      <c r="AA35" s="9">
        <f t="shared" si="53"/>
        <v>0</v>
      </c>
      <c r="AB35" s="9">
        <f t="shared" si="53"/>
        <v>0</v>
      </c>
      <c r="AC35" s="9">
        <f t="shared" si="53"/>
        <v>0</v>
      </c>
      <c r="AD35" s="9">
        <f t="shared" si="54"/>
        <v>0</v>
      </c>
      <c r="AE35" s="9">
        <f t="shared" si="54"/>
        <v>0</v>
      </c>
      <c r="AF35" s="9">
        <f t="shared" si="54"/>
        <v>0</v>
      </c>
      <c r="AG35" s="9">
        <f t="shared" si="54"/>
        <v>0</v>
      </c>
      <c r="AH35" s="9">
        <f t="shared" si="55"/>
        <v>0</v>
      </c>
      <c r="AI35" s="9">
        <f t="shared" si="55"/>
        <v>0</v>
      </c>
      <c r="AJ35" s="9">
        <f t="shared" si="55"/>
        <v>0</v>
      </c>
      <c r="AK35" s="9">
        <f t="shared" si="54"/>
        <v>0</v>
      </c>
      <c r="AL35" s="1">
        <f>IF(AL$39="Y",SUMPRODUCT(($G35=SNames)*(SFrom&lt;=AL$32)*(STo&gt;=AL$32))+IF(WEEKDAY(AL$32,2)&gt;5,2,0),0)</f>
        <v>0</v>
      </c>
      <c r="AO35" s="33">
        <f t="shared" si="5"/>
        <v>0</v>
      </c>
      <c r="AP35" s="33">
        <f>COUNTIF(H35:AL35,4)</f>
        <v>0</v>
      </c>
      <c r="AQ35" s="29"/>
    </row>
    <row r="36" spans="1:43" x14ac:dyDescent="0.2">
      <c r="A36" s="87"/>
      <c r="B36" s="26"/>
      <c r="C36" s="45"/>
      <c r="D36" s="48"/>
      <c r="E36" s="105" t="s">
        <v>32</v>
      </c>
      <c r="F36" s="1" t="str">
        <f t="shared" si="4"/>
        <v>SL</v>
      </c>
      <c r="G36" s="19" t="str">
        <f>G9</f>
        <v>employee03</v>
      </c>
      <c r="H36" s="9">
        <f>SUMPRODUCT(($G36=SNames)*(SFrom&lt;=H$32)*(STo&gt;=H$32))</f>
        <v>0</v>
      </c>
      <c r="I36" s="9">
        <f t="shared" si="49"/>
        <v>0</v>
      </c>
      <c r="J36" s="9">
        <f t="shared" si="49"/>
        <v>0</v>
      </c>
      <c r="K36" s="9">
        <f t="shared" si="49"/>
        <v>0</v>
      </c>
      <c r="L36" s="9">
        <f t="shared" si="49"/>
        <v>0</v>
      </c>
      <c r="M36" s="9">
        <f t="shared" si="50"/>
        <v>0</v>
      </c>
      <c r="N36" s="9">
        <f t="shared" si="50"/>
        <v>0</v>
      </c>
      <c r="O36" s="9">
        <f t="shared" si="50"/>
        <v>0</v>
      </c>
      <c r="P36" s="9">
        <f t="shared" si="49"/>
        <v>0</v>
      </c>
      <c r="Q36" s="9">
        <f t="shared" si="49"/>
        <v>0</v>
      </c>
      <c r="R36" s="9">
        <f t="shared" si="51"/>
        <v>0</v>
      </c>
      <c r="S36" s="9">
        <f t="shared" si="51"/>
        <v>0</v>
      </c>
      <c r="T36" s="9">
        <f t="shared" si="52"/>
        <v>0</v>
      </c>
      <c r="U36" s="9">
        <f t="shared" si="52"/>
        <v>0</v>
      </c>
      <c r="V36" s="9">
        <f t="shared" si="52"/>
        <v>0</v>
      </c>
      <c r="W36" s="9">
        <f t="shared" si="51"/>
        <v>0</v>
      </c>
      <c r="X36" s="9">
        <f t="shared" si="51"/>
        <v>0</v>
      </c>
      <c r="Y36" s="9">
        <f t="shared" si="51"/>
        <v>0</v>
      </c>
      <c r="Z36" s="9">
        <f t="shared" si="51"/>
        <v>0</v>
      </c>
      <c r="AA36" s="9">
        <f t="shared" si="53"/>
        <v>0</v>
      </c>
      <c r="AB36" s="9">
        <f t="shared" si="53"/>
        <v>0</v>
      </c>
      <c r="AC36" s="9">
        <f t="shared" si="53"/>
        <v>0</v>
      </c>
      <c r="AD36" s="9">
        <f t="shared" si="54"/>
        <v>0</v>
      </c>
      <c r="AE36" s="9">
        <f t="shared" si="54"/>
        <v>0</v>
      </c>
      <c r="AF36" s="9">
        <f t="shared" si="54"/>
        <v>0</v>
      </c>
      <c r="AG36" s="9">
        <f t="shared" si="54"/>
        <v>0</v>
      </c>
      <c r="AH36" s="9">
        <f t="shared" si="55"/>
        <v>0</v>
      </c>
      <c r="AI36" s="9">
        <f t="shared" si="55"/>
        <v>0</v>
      </c>
      <c r="AJ36" s="9">
        <f t="shared" si="55"/>
        <v>0</v>
      </c>
      <c r="AK36" s="9">
        <f t="shared" si="54"/>
        <v>0</v>
      </c>
      <c r="AL36" s="1">
        <f>IF(AL$39="Y",SUMPRODUCT(($G36=SNames)*(SFrom&lt;=AL$32)*(STo&gt;=AL$32))+IF(WEEKDAY(AL$32,2)&gt;5,2,0),0)</f>
        <v>0</v>
      </c>
      <c r="AO36" s="34">
        <f t="shared" si="5"/>
        <v>0</v>
      </c>
      <c r="AP36" s="34">
        <f>COUNTIF(H36:AL36,4)</f>
        <v>0</v>
      </c>
      <c r="AQ36" s="29"/>
    </row>
    <row r="37" spans="1:43" ht="13.5" thickBot="1" x14ac:dyDescent="0.25">
      <c r="A37" s="87"/>
      <c r="B37" s="26"/>
      <c r="C37" s="45"/>
      <c r="D37" s="48"/>
      <c r="E37" s="105" t="s">
        <v>32</v>
      </c>
      <c r="F37" s="1" t="str">
        <f t="shared" si="4"/>
        <v>SL</v>
      </c>
      <c r="G37" s="12" t="str">
        <f>G10</f>
        <v>employee04</v>
      </c>
      <c r="H37" s="9">
        <f>SUMPRODUCT(($G37=SNames)*(SFrom&lt;=H$32)*(STo&gt;=H$32))</f>
        <v>0</v>
      </c>
      <c r="I37" s="9">
        <f t="shared" si="49"/>
        <v>0</v>
      </c>
      <c r="J37" s="9">
        <f t="shared" si="49"/>
        <v>0</v>
      </c>
      <c r="K37" s="9">
        <f t="shared" si="49"/>
        <v>0</v>
      </c>
      <c r="L37" s="9">
        <f t="shared" si="49"/>
        <v>0</v>
      </c>
      <c r="M37" s="9">
        <f t="shared" si="50"/>
        <v>0</v>
      </c>
      <c r="N37" s="9">
        <f t="shared" si="50"/>
        <v>0</v>
      </c>
      <c r="O37" s="9">
        <f t="shared" si="50"/>
        <v>0</v>
      </c>
      <c r="P37" s="9">
        <f t="shared" si="49"/>
        <v>0</v>
      </c>
      <c r="Q37" s="9">
        <f t="shared" si="49"/>
        <v>0</v>
      </c>
      <c r="R37" s="9">
        <f t="shared" si="51"/>
        <v>0</v>
      </c>
      <c r="S37" s="9">
        <f t="shared" si="51"/>
        <v>0</v>
      </c>
      <c r="T37" s="9">
        <f t="shared" si="52"/>
        <v>0</v>
      </c>
      <c r="U37" s="9">
        <f t="shared" si="52"/>
        <v>0</v>
      </c>
      <c r="V37" s="9">
        <f t="shared" si="52"/>
        <v>0</v>
      </c>
      <c r="W37" s="9">
        <f t="shared" si="51"/>
        <v>0</v>
      </c>
      <c r="X37" s="9">
        <f t="shared" si="51"/>
        <v>0</v>
      </c>
      <c r="Y37" s="9">
        <f t="shared" si="51"/>
        <v>0</v>
      </c>
      <c r="Z37" s="9">
        <f t="shared" si="51"/>
        <v>0</v>
      </c>
      <c r="AA37" s="9">
        <f t="shared" si="53"/>
        <v>0</v>
      </c>
      <c r="AB37" s="9">
        <f t="shared" si="53"/>
        <v>0</v>
      </c>
      <c r="AC37" s="9">
        <f t="shared" si="53"/>
        <v>0</v>
      </c>
      <c r="AD37" s="9">
        <f t="shared" si="54"/>
        <v>0</v>
      </c>
      <c r="AE37" s="9">
        <f t="shared" si="54"/>
        <v>0</v>
      </c>
      <c r="AF37" s="9">
        <f t="shared" si="54"/>
        <v>0</v>
      </c>
      <c r="AG37" s="9">
        <f t="shared" si="54"/>
        <v>0</v>
      </c>
      <c r="AH37" s="9">
        <f t="shared" si="55"/>
        <v>0</v>
      </c>
      <c r="AI37" s="9">
        <f t="shared" si="55"/>
        <v>0</v>
      </c>
      <c r="AJ37" s="9">
        <f t="shared" si="55"/>
        <v>0</v>
      </c>
      <c r="AK37" s="9">
        <f t="shared" si="54"/>
        <v>0</v>
      </c>
      <c r="AL37" s="1">
        <f>IF(AL$39="Y",SUMPRODUCT(($G37=SNames)*(SFrom&lt;=AL$32)*(STo&gt;=AL$32))+IF(WEEKDAY(AL$32,2)&gt;5,2,0),0)</f>
        <v>0</v>
      </c>
      <c r="AO37" s="35">
        <f t="shared" si="5"/>
        <v>0</v>
      </c>
      <c r="AP37" s="35">
        <f>COUNTIF(H37:AL37,4)</f>
        <v>0</v>
      </c>
      <c r="AQ37" s="29"/>
    </row>
    <row r="38" spans="1:43" x14ac:dyDescent="0.2">
      <c r="A38" s="87"/>
      <c r="B38" s="27"/>
      <c r="C38" s="45"/>
      <c r="D38" s="48"/>
      <c r="E38" s="105" t="s">
        <v>32</v>
      </c>
      <c r="F38" s="1" t="str">
        <f t="shared" si="4"/>
        <v>SL</v>
      </c>
      <c r="AO38" s="28"/>
      <c r="AP38" s="29"/>
      <c r="AQ38" s="29"/>
    </row>
    <row r="39" spans="1:43" ht="15" customHeight="1" x14ac:dyDescent="0.2">
      <c r="A39" s="87"/>
      <c r="B39" s="27"/>
      <c r="C39" s="45"/>
      <c r="D39" s="48"/>
      <c r="E39" s="105" t="s">
        <v>32</v>
      </c>
      <c r="F39" s="1" t="str">
        <f t="shared" si="4"/>
        <v>SL</v>
      </c>
      <c r="AI39" s="4" t="str">
        <f>IF(MONTH(AI32)=MONTH($H32),"Y","N")</f>
        <v>Y</v>
      </c>
      <c r="AJ39" s="4" t="str">
        <f>IF(MONTH(AJ32)=MONTH($H32),"Y","N")</f>
        <v>Y</v>
      </c>
      <c r="AK39" s="4" t="str">
        <f>IF(MONTH(AK32)=MONTH($H32),"Y","N")</f>
        <v>Y</v>
      </c>
      <c r="AL39" s="4" t="str">
        <f>IF(MONTH(AL32)=MONTH($H32),"Y","N")</f>
        <v>N</v>
      </c>
      <c r="AO39" s="28"/>
      <c r="AP39" s="29"/>
      <c r="AQ39" s="29"/>
    </row>
    <row r="40" spans="1:43" ht="17.25" customHeight="1" x14ac:dyDescent="0.2">
      <c r="A40" s="87"/>
      <c r="B40" s="27"/>
      <c r="C40" s="45"/>
      <c r="D40" s="48"/>
      <c r="E40" s="105" t="s">
        <v>32</v>
      </c>
      <c r="F40" s="1" t="str">
        <f t="shared" si="4"/>
        <v>SL</v>
      </c>
      <c r="G40" s="111">
        <f>H41</f>
        <v>42856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3"/>
      <c r="AO40" s="28"/>
      <c r="AP40" s="29"/>
      <c r="AQ40" s="29"/>
    </row>
    <row r="41" spans="1:43" x14ac:dyDescent="0.2">
      <c r="A41" s="87"/>
      <c r="B41" s="27"/>
      <c r="C41" s="45"/>
      <c r="D41" s="48"/>
      <c r="E41" s="105" t="s">
        <v>32</v>
      </c>
      <c r="F41" s="1" t="str">
        <f t="shared" si="4"/>
        <v>SL</v>
      </c>
      <c r="G41" s="11"/>
      <c r="H41" s="15">
        <f>DATE(YEAR(S2),MONTH(S2)+4,1)</f>
        <v>42856</v>
      </c>
      <c r="I41" s="15">
        <f>H41+1</f>
        <v>42857</v>
      </c>
      <c r="J41" s="15">
        <f t="shared" ref="J41:AL42" si="56">I41+1</f>
        <v>42858</v>
      </c>
      <c r="K41" s="15">
        <f t="shared" si="56"/>
        <v>42859</v>
      </c>
      <c r="L41" s="15">
        <f t="shared" si="56"/>
        <v>42860</v>
      </c>
      <c r="M41" s="15">
        <f t="shared" si="56"/>
        <v>42861</v>
      </c>
      <c r="N41" s="15">
        <f t="shared" si="56"/>
        <v>42862</v>
      </c>
      <c r="O41" s="15">
        <f t="shared" si="56"/>
        <v>42863</v>
      </c>
      <c r="P41" s="15">
        <f t="shared" si="56"/>
        <v>42864</v>
      </c>
      <c r="Q41" s="15">
        <f t="shared" si="56"/>
        <v>42865</v>
      </c>
      <c r="R41" s="15">
        <f t="shared" si="56"/>
        <v>42866</v>
      </c>
      <c r="S41" s="15">
        <f t="shared" si="56"/>
        <v>42867</v>
      </c>
      <c r="T41" s="15">
        <f t="shared" si="56"/>
        <v>42868</v>
      </c>
      <c r="U41" s="15">
        <f t="shared" si="56"/>
        <v>42869</v>
      </c>
      <c r="V41" s="15">
        <f t="shared" si="56"/>
        <v>42870</v>
      </c>
      <c r="W41" s="15">
        <f t="shared" si="56"/>
        <v>42871</v>
      </c>
      <c r="X41" s="15">
        <f t="shared" si="56"/>
        <v>42872</v>
      </c>
      <c r="Y41" s="15">
        <f t="shared" si="56"/>
        <v>42873</v>
      </c>
      <c r="Z41" s="15">
        <f t="shared" si="56"/>
        <v>42874</v>
      </c>
      <c r="AA41" s="15">
        <f t="shared" si="56"/>
        <v>42875</v>
      </c>
      <c r="AB41" s="15">
        <f t="shared" si="56"/>
        <v>42876</v>
      </c>
      <c r="AC41" s="15">
        <f t="shared" si="56"/>
        <v>42877</v>
      </c>
      <c r="AD41" s="15">
        <f t="shared" si="56"/>
        <v>42878</v>
      </c>
      <c r="AE41" s="15">
        <f t="shared" si="56"/>
        <v>42879</v>
      </c>
      <c r="AF41" s="15">
        <f t="shared" si="56"/>
        <v>42880</v>
      </c>
      <c r="AG41" s="15">
        <f t="shared" si="56"/>
        <v>42881</v>
      </c>
      <c r="AH41" s="15">
        <f t="shared" si="56"/>
        <v>42882</v>
      </c>
      <c r="AI41" s="15">
        <f t="shared" si="56"/>
        <v>42883</v>
      </c>
      <c r="AJ41" s="15">
        <f t="shared" si="56"/>
        <v>42884</v>
      </c>
      <c r="AK41" s="15">
        <f t="shared" si="56"/>
        <v>42885</v>
      </c>
      <c r="AL41" s="15">
        <f t="shared" si="56"/>
        <v>42886</v>
      </c>
      <c r="AO41" s="28"/>
      <c r="AP41" s="29"/>
      <c r="AQ41" s="29"/>
    </row>
    <row r="42" spans="1:43" ht="13.5" thickBot="1" x14ac:dyDescent="0.25">
      <c r="A42" s="87"/>
      <c r="B42" s="27"/>
      <c r="C42" s="45"/>
      <c r="D42" s="48"/>
      <c r="E42" s="105" t="s">
        <v>32</v>
      </c>
      <c r="F42" s="1" t="str">
        <f t="shared" si="4"/>
        <v>SL</v>
      </c>
      <c r="G42" s="11"/>
      <c r="H42" s="59">
        <f>DATE(B2,Sheet1!D7,Sheet1!F3)</f>
        <v>42856</v>
      </c>
      <c r="I42" s="59">
        <f>DATE(B2,Sheet1!D7,Sheet1!F4)</f>
        <v>42857</v>
      </c>
      <c r="J42" s="59">
        <f>I42+1</f>
        <v>42858</v>
      </c>
      <c r="K42" s="59">
        <f t="shared" si="56"/>
        <v>42859</v>
      </c>
      <c r="L42" s="59">
        <f t="shared" si="56"/>
        <v>42860</v>
      </c>
      <c r="M42" s="59">
        <f t="shared" si="56"/>
        <v>42861</v>
      </c>
      <c r="N42" s="59">
        <f t="shared" si="56"/>
        <v>42862</v>
      </c>
      <c r="O42" s="59">
        <f t="shared" si="56"/>
        <v>42863</v>
      </c>
      <c r="P42" s="59">
        <f t="shared" si="56"/>
        <v>42864</v>
      </c>
      <c r="Q42" s="59">
        <f t="shared" si="56"/>
        <v>42865</v>
      </c>
      <c r="R42" s="59">
        <f t="shared" si="56"/>
        <v>42866</v>
      </c>
      <c r="S42" s="59">
        <f t="shared" si="56"/>
        <v>42867</v>
      </c>
      <c r="T42" s="59">
        <f t="shared" si="56"/>
        <v>42868</v>
      </c>
      <c r="U42" s="59">
        <f t="shared" si="56"/>
        <v>42869</v>
      </c>
      <c r="V42" s="59">
        <f t="shared" si="56"/>
        <v>42870</v>
      </c>
      <c r="W42" s="59">
        <f t="shared" si="56"/>
        <v>42871</v>
      </c>
      <c r="X42" s="59">
        <f t="shared" si="56"/>
        <v>42872</v>
      </c>
      <c r="Y42" s="59">
        <f t="shared" si="56"/>
        <v>42873</v>
      </c>
      <c r="Z42" s="59">
        <f t="shared" si="56"/>
        <v>42874</v>
      </c>
      <c r="AA42" s="59">
        <f t="shared" si="56"/>
        <v>42875</v>
      </c>
      <c r="AB42" s="59">
        <f t="shared" si="56"/>
        <v>42876</v>
      </c>
      <c r="AC42" s="59">
        <f t="shared" si="56"/>
        <v>42877</v>
      </c>
      <c r="AD42" s="59">
        <f t="shared" si="56"/>
        <v>42878</v>
      </c>
      <c r="AE42" s="59">
        <f t="shared" si="56"/>
        <v>42879</v>
      </c>
      <c r="AF42" s="59">
        <f t="shared" si="56"/>
        <v>42880</v>
      </c>
      <c r="AG42" s="59">
        <f t="shared" si="56"/>
        <v>42881</v>
      </c>
      <c r="AH42" s="59">
        <f t="shared" si="56"/>
        <v>42882</v>
      </c>
      <c r="AI42" s="59">
        <f t="shared" si="56"/>
        <v>42883</v>
      </c>
      <c r="AJ42" s="59">
        <f t="shared" si="56"/>
        <v>42884</v>
      </c>
      <c r="AK42" s="59">
        <f t="shared" si="56"/>
        <v>42885</v>
      </c>
      <c r="AL42" s="59">
        <f t="shared" si="56"/>
        <v>42886</v>
      </c>
      <c r="AO42" s="28"/>
      <c r="AP42" s="29"/>
      <c r="AQ42" s="29"/>
    </row>
    <row r="43" spans="1:43" x14ac:dyDescent="0.2">
      <c r="A43" s="87"/>
      <c r="B43" s="26"/>
      <c r="C43" s="45"/>
      <c r="D43" s="48"/>
      <c r="E43" s="105" t="s">
        <v>32</v>
      </c>
      <c r="F43" s="1" t="str">
        <f t="shared" si="4"/>
        <v>SL</v>
      </c>
      <c r="G43" s="17" t="str">
        <f>G16</f>
        <v>employee01</v>
      </c>
      <c r="H43" s="9">
        <f t="shared" ref="H43:Q46" si="57">SUMPRODUCT(($G43=SNames)*(SFrom&lt;=H$41)*(STo&gt;=H$41))+IF(WEEKDAY(H$41,17)&gt;5,2,0)</f>
        <v>0</v>
      </c>
      <c r="I43" s="9">
        <f t="shared" si="57"/>
        <v>0</v>
      </c>
      <c r="J43" s="9">
        <f t="shared" si="57"/>
        <v>0</v>
      </c>
      <c r="K43" s="9">
        <f t="shared" ref="K43:M46" si="58">SUMPRODUCT(($G43=SNames)*(SFrom&lt;=K$41)*(STo&gt;=K$41))</f>
        <v>0</v>
      </c>
      <c r="L43" s="9">
        <f t="shared" si="58"/>
        <v>0</v>
      </c>
      <c r="M43" s="9">
        <f>SUMPRODUCT(($G43=SNames)*(SFrom&lt;=M$41)*(STo&gt;=M$41))</f>
        <v>0</v>
      </c>
      <c r="N43" s="9">
        <f t="shared" si="57"/>
        <v>0</v>
      </c>
      <c r="O43" s="9">
        <f t="shared" si="57"/>
        <v>0</v>
      </c>
      <c r="P43" s="9">
        <f t="shared" si="57"/>
        <v>0</v>
      </c>
      <c r="Q43" s="9">
        <f t="shared" si="57"/>
        <v>0</v>
      </c>
      <c r="R43" s="9">
        <f t="shared" ref="R43:T46" si="59">SUMPRODUCT(($G43=SNames)*(SFrom&lt;=R$41)*(STo&gt;=R$41))</f>
        <v>0</v>
      </c>
      <c r="S43" s="9">
        <f t="shared" si="59"/>
        <v>0</v>
      </c>
      <c r="T43" s="9">
        <f>SUMPRODUCT(($G43=SNames)*(SFrom&lt;=T$41)*(STo&gt;=T$41))</f>
        <v>0</v>
      </c>
      <c r="U43" s="9">
        <f t="shared" ref="U43:X46" si="60">SUMPRODUCT(($G43=SNames)*(SFrom&lt;=U$41)*(STo&gt;=U$41))+IF(WEEKDAY(U$41,17)&gt;5,2,0)</f>
        <v>0</v>
      </c>
      <c r="V43" s="9">
        <f t="shared" si="60"/>
        <v>0</v>
      </c>
      <c r="W43" s="9">
        <f t="shared" si="60"/>
        <v>0</v>
      </c>
      <c r="X43" s="9">
        <f t="shared" si="60"/>
        <v>0</v>
      </c>
      <c r="Y43" s="9">
        <f t="shared" ref="Y43:AA46" si="61">SUMPRODUCT(($G43=SNames)*(SFrom&lt;=Y$41)*(STo&gt;=Y$41))</f>
        <v>0</v>
      </c>
      <c r="Z43" s="9">
        <f t="shared" si="61"/>
        <v>0</v>
      </c>
      <c r="AA43" s="9">
        <f>SUMPRODUCT(($G43=SNames)*(SFrom&lt;=AA$41)*(STo&gt;=AA$41))</f>
        <v>0</v>
      </c>
      <c r="AB43" s="9">
        <f t="shared" ref="AB43:AL46" si="62">SUMPRODUCT(($G43=SNames)*(SFrom&lt;=AB$41)*(STo&gt;=AB$41))+IF(WEEKDAY(AB$41,17)&gt;5,2,0)</f>
        <v>0</v>
      </c>
      <c r="AC43" s="9">
        <f t="shared" si="62"/>
        <v>0</v>
      </c>
      <c r="AD43" s="9">
        <f t="shared" si="62"/>
        <v>0</v>
      </c>
      <c r="AE43" s="9">
        <f t="shared" si="62"/>
        <v>0</v>
      </c>
      <c r="AF43" s="9">
        <f t="shared" ref="AF43:AH46" si="63">SUMPRODUCT(($G43=SNames)*(SFrom&lt;=AF$41)*(STo&gt;=AF$41))</f>
        <v>0</v>
      </c>
      <c r="AG43" s="9">
        <f t="shared" si="63"/>
        <v>0</v>
      </c>
      <c r="AH43" s="9">
        <f>SUMPRODUCT(($G43=SNames)*(SFrom&lt;=AH$41)*(STo&gt;=AH$41))</f>
        <v>0</v>
      </c>
      <c r="AI43" s="9">
        <f t="shared" si="62"/>
        <v>0</v>
      </c>
      <c r="AJ43" s="9">
        <f t="shared" si="62"/>
        <v>0</v>
      </c>
      <c r="AK43" s="9">
        <f t="shared" si="62"/>
        <v>0</v>
      </c>
      <c r="AL43" s="9">
        <f t="shared" si="62"/>
        <v>0</v>
      </c>
      <c r="AO43" s="32">
        <f t="shared" si="5"/>
        <v>0</v>
      </c>
      <c r="AP43" s="32">
        <f>COUNTIF(H43:AL43,4)</f>
        <v>0</v>
      </c>
      <c r="AQ43" s="29"/>
    </row>
    <row r="44" spans="1:43" x14ac:dyDescent="0.2">
      <c r="A44" s="87"/>
      <c r="B44" s="26"/>
      <c r="C44" s="45"/>
      <c r="D44" s="48"/>
      <c r="E44" s="105" t="s">
        <v>32</v>
      </c>
      <c r="F44" s="1" t="str">
        <f t="shared" si="4"/>
        <v>SL</v>
      </c>
      <c r="G44" s="18" t="str">
        <f>G17</f>
        <v>employee02</v>
      </c>
      <c r="H44" s="9">
        <f t="shared" si="57"/>
        <v>0</v>
      </c>
      <c r="I44" s="9">
        <f t="shared" si="57"/>
        <v>0</v>
      </c>
      <c r="J44" s="9">
        <f t="shared" si="57"/>
        <v>0</v>
      </c>
      <c r="K44" s="9">
        <f t="shared" si="58"/>
        <v>0</v>
      </c>
      <c r="L44" s="9">
        <f t="shared" si="58"/>
        <v>0</v>
      </c>
      <c r="M44" s="9">
        <f t="shared" si="58"/>
        <v>0</v>
      </c>
      <c r="N44" s="9">
        <f t="shared" si="57"/>
        <v>0</v>
      </c>
      <c r="O44" s="9">
        <f t="shared" si="57"/>
        <v>0</v>
      </c>
      <c r="P44" s="9">
        <f t="shared" si="57"/>
        <v>0</v>
      </c>
      <c r="Q44" s="9">
        <f t="shared" si="57"/>
        <v>0</v>
      </c>
      <c r="R44" s="9">
        <f t="shared" si="59"/>
        <v>0</v>
      </c>
      <c r="S44" s="9">
        <f t="shared" si="59"/>
        <v>0</v>
      </c>
      <c r="T44" s="9">
        <f t="shared" si="59"/>
        <v>0</v>
      </c>
      <c r="U44" s="9">
        <f t="shared" si="60"/>
        <v>0</v>
      </c>
      <c r="V44" s="9">
        <f t="shared" si="60"/>
        <v>0</v>
      </c>
      <c r="W44" s="9">
        <f t="shared" si="60"/>
        <v>0</v>
      </c>
      <c r="X44" s="9">
        <f t="shared" si="60"/>
        <v>0</v>
      </c>
      <c r="Y44" s="9">
        <f t="shared" si="61"/>
        <v>0</v>
      </c>
      <c r="Z44" s="9">
        <f t="shared" si="61"/>
        <v>0</v>
      </c>
      <c r="AA44" s="9">
        <f t="shared" si="61"/>
        <v>0</v>
      </c>
      <c r="AB44" s="9">
        <f t="shared" si="62"/>
        <v>0</v>
      </c>
      <c r="AC44" s="9">
        <f t="shared" si="62"/>
        <v>0</v>
      </c>
      <c r="AD44" s="9">
        <f t="shared" si="62"/>
        <v>0</v>
      </c>
      <c r="AE44" s="9">
        <f t="shared" si="62"/>
        <v>0</v>
      </c>
      <c r="AF44" s="9">
        <f t="shared" si="63"/>
        <v>0</v>
      </c>
      <c r="AG44" s="9">
        <f t="shared" si="63"/>
        <v>0</v>
      </c>
      <c r="AH44" s="9">
        <f t="shared" si="63"/>
        <v>0</v>
      </c>
      <c r="AI44" s="9">
        <f t="shared" si="62"/>
        <v>0</v>
      </c>
      <c r="AJ44" s="9">
        <f t="shared" si="62"/>
        <v>0</v>
      </c>
      <c r="AK44" s="9">
        <f t="shared" si="62"/>
        <v>0</v>
      </c>
      <c r="AL44" s="9">
        <f t="shared" si="62"/>
        <v>0</v>
      </c>
      <c r="AO44" s="33">
        <f t="shared" si="5"/>
        <v>0</v>
      </c>
      <c r="AP44" s="33">
        <f>COUNTIF(H44:AL44,4)</f>
        <v>0</v>
      </c>
      <c r="AQ44" s="29"/>
    </row>
    <row r="45" spans="1:43" x14ac:dyDescent="0.2">
      <c r="A45" s="87"/>
      <c r="B45" s="26"/>
      <c r="C45" s="45"/>
      <c r="D45" s="48"/>
      <c r="E45" s="105" t="s">
        <v>32</v>
      </c>
      <c r="F45" s="1" t="str">
        <f t="shared" si="4"/>
        <v>SL</v>
      </c>
      <c r="G45" s="19" t="str">
        <f>G18</f>
        <v>employee03</v>
      </c>
      <c r="H45" s="9">
        <f t="shared" si="57"/>
        <v>0</v>
      </c>
      <c r="I45" s="9">
        <f t="shared" si="57"/>
        <v>0</v>
      </c>
      <c r="J45" s="9">
        <f t="shared" si="57"/>
        <v>0</v>
      </c>
      <c r="K45" s="9">
        <f t="shared" si="58"/>
        <v>0</v>
      </c>
      <c r="L45" s="9">
        <f t="shared" si="58"/>
        <v>0</v>
      </c>
      <c r="M45" s="9">
        <f t="shared" si="58"/>
        <v>0</v>
      </c>
      <c r="N45" s="9">
        <f t="shared" si="57"/>
        <v>0</v>
      </c>
      <c r="O45" s="9">
        <f t="shared" si="57"/>
        <v>0</v>
      </c>
      <c r="P45" s="9">
        <f t="shared" si="57"/>
        <v>0</v>
      </c>
      <c r="Q45" s="9">
        <f t="shared" si="57"/>
        <v>0</v>
      </c>
      <c r="R45" s="9">
        <f t="shared" si="59"/>
        <v>0</v>
      </c>
      <c r="S45" s="9">
        <f t="shared" si="59"/>
        <v>0</v>
      </c>
      <c r="T45" s="9">
        <f t="shared" si="59"/>
        <v>0</v>
      </c>
      <c r="U45" s="9">
        <f t="shared" si="60"/>
        <v>0</v>
      </c>
      <c r="V45" s="9">
        <f t="shared" si="60"/>
        <v>0</v>
      </c>
      <c r="W45" s="9">
        <f t="shared" si="60"/>
        <v>0</v>
      </c>
      <c r="X45" s="9">
        <f t="shared" si="60"/>
        <v>0</v>
      </c>
      <c r="Y45" s="9">
        <f t="shared" si="61"/>
        <v>0</v>
      </c>
      <c r="Z45" s="9">
        <f t="shared" si="61"/>
        <v>0</v>
      </c>
      <c r="AA45" s="9">
        <f t="shared" si="61"/>
        <v>0</v>
      </c>
      <c r="AB45" s="9">
        <f t="shared" si="62"/>
        <v>0</v>
      </c>
      <c r="AC45" s="9">
        <f t="shared" si="62"/>
        <v>0</v>
      </c>
      <c r="AD45" s="9">
        <f t="shared" si="62"/>
        <v>0</v>
      </c>
      <c r="AE45" s="9">
        <f t="shared" si="62"/>
        <v>0</v>
      </c>
      <c r="AF45" s="9">
        <f t="shared" si="63"/>
        <v>0</v>
      </c>
      <c r="AG45" s="9">
        <f t="shared" si="63"/>
        <v>0</v>
      </c>
      <c r="AH45" s="9">
        <f t="shared" si="63"/>
        <v>0</v>
      </c>
      <c r="AI45" s="9">
        <f t="shared" si="62"/>
        <v>0</v>
      </c>
      <c r="AJ45" s="9">
        <f t="shared" si="62"/>
        <v>0</v>
      </c>
      <c r="AK45" s="9">
        <f t="shared" si="62"/>
        <v>0</v>
      </c>
      <c r="AL45" s="9">
        <f t="shared" si="62"/>
        <v>0</v>
      </c>
      <c r="AO45" s="34">
        <f t="shared" si="5"/>
        <v>0</v>
      </c>
      <c r="AP45" s="34">
        <f>COUNTIF(H45:AL45,4)</f>
        <v>0</v>
      </c>
      <c r="AQ45" s="29"/>
    </row>
    <row r="46" spans="1:43" ht="13.5" thickBot="1" x14ac:dyDescent="0.25">
      <c r="A46" s="87"/>
      <c r="B46" s="26"/>
      <c r="C46" s="45"/>
      <c r="D46" s="48"/>
      <c r="E46" s="105" t="s">
        <v>32</v>
      </c>
      <c r="F46" s="1" t="str">
        <f t="shared" si="4"/>
        <v>SL</v>
      </c>
      <c r="G46" s="12" t="str">
        <f>G10</f>
        <v>employee04</v>
      </c>
      <c r="H46" s="9">
        <f t="shared" si="57"/>
        <v>0</v>
      </c>
      <c r="I46" s="9">
        <f t="shared" si="57"/>
        <v>0</v>
      </c>
      <c r="J46" s="9">
        <f t="shared" si="57"/>
        <v>0</v>
      </c>
      <c r="K46" s="9">
        <f t="shared" si="58"/>
        <v>0</v>
      </c>
      <c r="L46" s="9">
        <f t="shared" si="58"/>
        <v>0</v>
      </c>
      <c r="M46" s="9">
        <f t="shared" si="58"/>
        <v>0</v>
      </c>
      <c r="N46" s="9">
        <f t="shared" si="57"/>
        <v>0</v>
      </c>
      <c r="O46" s="9">
        <f t="shared" si="57"/>
        <v>0</v>
      </c>
      <c r="P46" s="9">
        <f t="shared" si="57"/>
        <v>0</v>
      </c>
      <c r="Q46" s="9">
        <f t="shared" si="57"/>
        <v>0</v>
      </c>
      <c r="R46" s="9">
        <f t="shared" si="59"/>
        <v>0</v>
      </c>
      <c r="S46" s="9">
        <f t="shared" si="59"/>
        <v>0</v>
      </c>
      <c r="T46" s="9">
        <f t="shared" si="59"/>
        <v>0</v>
      </c>
      <c r="U46" s="9">
        <f t="shared" si="60"/>
        <v>0</v>
      </c>
      <c r="V46" s="9">
        <f t="shared" si="60"/>
        <v>0</v>
      </c>
      <c r="W46" s="9">
        <f t="shared" si="60"/>
        <v>0</v>
      </c>
      <c r="X46" s="9">
        <f t="shared" si="60"/>
        <v>0</v>
      </c>
      <c r="Y46" s="9">
        <f t="shared" si="61"/>
        <v>0</v>
      </c>
      <c r="Z46" s="9">
        <f t="shared" si="61"/>
        <v>0</v>
      </c>
      <c r="AA46" s="9">
        <f t="shared" si="61"/>
        <v>0</v>
      </c>
      <c r="AB46" s="9">
        <f t="shared" si="62"/>
        <v>0</v>
      </c>
      <c r="AC46" s="9">
        <f t="shared" si="62"/>
        <v>0</v>
      </c>
      <c r="AD46" s="9">
        <f t="shared" si="62"/>
        <v>0</v>
      </c>
      <c r="AE46" s="9">
        <f t="shared" si="62"/>
        <v>0</v>
      </c>
      <c r="AF46" s="9">
        <f t="shared" si="63"/>
        <v>0</v>
      </c>
      <c r="AG46" s="9">
        <f t="shared" si="63"/>
        <v>0</v>
      </c>
      <c r="AH46" s="9">
        <f t="shared" si="63"/>
        <v>0</v>
      </c>
      <c r="AI46" s="9">
        <f t="shared" si="62"/>
        <v>0</v>
      </c>
      <c r="AJ46" s="9">
        <f t="shared" si="62"/>
        <v>0</v>
      </c>
      <c r="AK46" s="9">
        <f t="shared" si="62"/>
        <v>0</v>
      </c>
      <c r="AL46" s="9">
        <f t="shared" si="62"/>
        <v>0</v>
      </c>
      <c r="AO46" s="35">
        <f t="shared" si="5"/>
        <v>0</v>
      </c>
      <c r="AP46" s="35">
        <f t="shared" si="5"/>
        <v>0</v>
      </c>
      <c r="AQ46" s="29"/>
    </row>
    <row r="47" spans="1:43" x14ac:dyDescent="0.2">
      <c r="A47" s="87"/>
      <c r="B47" s="27"/>
      <c r="C47" s="45"/>
      <c r="D47" s="48"/>
      <c r="E47" s="105" t="s">
        <v>32</v>
      </c>
      <c r="F47" s="1" t="str">
        <f t="shared" si="4"/>
        <v>SL</v>
      </c>
      <c r="AO47" s="28"/>
      <c r="AP47" s="29"/>
      <c r="AQ47" s="29"/>
    </row>
    <row r="48" spans="1:43" x14ac:dyDescent="0.2">
      <c r="A48" s="87"/>
      <c r="B48" s="26"/>
      <c r="C48" s="45"/>
      <c r="D48" s="48"/>
      <c r="E48" s="105" t="s">
        <v>32</v>
      </c>
      <c r="F48" s="1" t="str">
        <f t="shared" si="4"/>
        <v>SL</v>
      </c>
      <c r="AI48" s="4" t="str">
        <f>IF(MONTH(AI41)=MONTH($H41),"Y","N")</f>
        <v>Y</v>
      </c>
      <c r="AJ48" s="4" t="str">
        <f>IF(MONTH(AJ41)=MONTH($H41),"Y","N")</f>
        <v>Y</v>
      </c>
      <c r="AK48" s="4" t="str">
        <f>IF(MONTH(AK41)=MONTH($H41),"Y","N")</f>
        <v>Y</v>
      </c>
      <c r="AL48" s="4" t="str">
        <f>IF(MONTH(AL41)=MONTH($H41),"Y","N")</f>
        <v>Y</v>
      </c>
      <c r="AO48" s="28"/>
      <c r="AP48" s="29"/>
      <c r="AQ48" s="29"/>
    </row>
    <row r="49" spans="1:43" x14ac:dyDescent="0.2">
      <c r="A49" s="87"/>
      <c r="B49" s="26"/>
      <c r="C49" s="46"/>
      <c r="D49" s="49"/>
      <c r="E49" s="105" t="s">
        <v>32</v>
      </c>
      <c r="F49" s="1" t="str">
        <f t="shared" si="4"/>
        <v>SL</v>
      </c>
      <c r="G49" s="111">
        <f>H50</f>
        <v>42887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  <c r="AL49" s="4"/>
      <c r="AO49" s="28"/>
      <c r="AP49" s="29"/>
      <c r="AQ49" s="29"/>
    </row>
    <row r="50" spans="1:43" x14ac:dyDescent="0.2">
      <c r="A50" s="87"/>
      <c r="B50" s="26"/>
      <c r="C50" s="46"/>
      <c r="D50" s="49"/>
      <c r="E50" s="105" t="s">
        <v>32</v>
      </c>
      <c r="F50" s="1" t="str">
        <f t="shared" si="4"/>
        <v>SL</v>
      </c>
      <c r="G50" s="11"/>
      <c r="H50" s="15">
        <f>DATE(YEAR(S2),MONTH(S2)+5,1)</f>
        <v>42887</v>
      </c>
      <c r="I50" s="15">
        <f>H50+1</f>
        <v>42888</v>
      </c>
      <c r="J50" s="15">
        <f t="shared" ref="J50:AL51" si="64">I50+1</f>
        <v>42889</v>
      </c>
      <c r="K50" s="15">
        <f t="shared" si="64"/>
        <v>42890</v>
      </c>
      <c r="L50" s="15">
        <f t="shared" si="64"/>
        <v>42891</v>
      </c>
      <c r="M50" s="15">
        <f t="shared" si="64"/>
        <v>42892</v>
      </c>
      <c r="N50" s="15">
        <f t="shared" si="64"/>
        <v>42893</v>
      </c>
      <c r="O50" s="15">
        <f t="shared" si="64"/>
        <v>42894</v>
      </c>
      <c r="P50" s="15">
        <f t="shared" si="64"/>
        <v>42895</v>
      </c>
      <c r="Q50" s="15">
        <f t="shared" si="64"/>
        <v>42896</v>
      </c>
      <c r="R50" s="15">
        <f t="shared" si="64"/>
        <v>42897</v>
      </c>
      <c r="S50" s="15">
        <f t="shared" si="64"/>
        <v>42898</v>
      </c>
      <c r="T50" s="15">
        <f t="shared" si="64"/>
        <v>42899</v>
      </c>
      <c r="U50" s="15">
        <f t="shared" si="64"/>
        <v>42900</v>
      </c>
      <c r="V50" s="15">
        <f t="shared" si="64"/>
        <v>42901</v>
      </c>
      <c r="W50" s="15">
        <f t="shared" si="64"/>
        <v>42902</v>
      </c>
      <c r="X50" s="15">
        <f t="shared" si="64"/>
        <v>42903</v>
      </c>
      <c r="Y50" s="15">
        <f t="shared" si="64"/>
        <v>42904</v>
      </c>
      <c r="Z50" s="15">
        <f t="shared" si="64"/>
        <v>42905</v>
      </c>
      <c r="AA50" s="15">
        <f t="shared" si="64"/>
        <v>42906</v>
      </c>
      <c r="AB50" s="15">
        <f t="shared" si="64"/>
        <v>42907</v>
      </c>
      <c r="AC50" s="15">
        <f t="shared" si="64"/>
        <v>42908</v>
      </c>
      <c r="AD50" s="15">
        <f t="shared" si="64"/>
        <v>42909</v>
      </c>
      <c r="AE50" s="15">
        <f t="shared" si="64"/>
        <v>42910</v>
      </c>
      <c r="AF50" s="15">
        <f t="shared" si="64"/>
        <v>42911</v>
      </c>
      <c r="AG50" s="15">
        <f t="shared" si="64"/>
        <v>42912</v>
      </c>
      <c r="AH50" s="15">
        <f t="shared" si="64"/>
        <v>42913</v>
      </c>
      <c r="AI50" s="15">
        <f t="shared" si="64"/>
        <v>42914</v>
      </c>
      <c r="AJ50" s="15">
        <f t="shared" si="64"/>
        <v>42915</v>
      </c>
      <c r="AK50" s="15">
        <f t="shared" si="64"/>
        <v>42916</v>
      </c>
      <c r="AL50" s="6">
        <f t="shared" si="64"/>
        <v>42917</v>
      </c>
      <c r="AO50" s="28"/>
      <c r="AP50" s="29"/>
      <c r="AQ50" s="29"/>
    </row>
    <row r="51" spans="1:43" ht="13.5" thickBot="1" x14ac:dyDescent="0.25">
      <c r="A51" s="87"/>
      <c r="B51" s="26"/>
      <c r="C51" s="46"/>
      <c r="D51" s="49"/>
      <c r="E51" s="105" t="s">
        <v>32</v>
      </c>
      <c r="F51" s="1" t="str">
        <f t="shared" si="4"/>
        <v>SL</v>
      </c>
      <c r="G51" s="11"/>
      <c r="H51" s="59">
        <f>DATE(B2,Sheet1!D8,Sheet1!F3)</f>
        <v>42887</v>
      </c>
      <c r="I51" s="59">
        <f>DATE(B2,Sheet1!D8,Sheet1!F4)</f>
        <v>42888</v>
      </c>
      <c r="J51" s="59">
        <f>I51+1</f>
        <v>42889</v>
      </c>
      <c r="K51" s="59">
        <f t="shared" si="64"/>
        <v>42890</v>
      </c>
      <c r="L51" s="59">
        <f t="shared" si="64"/>
        <v>42891</v>
      </c>
      <c r="M51" s="59">
        <f t="shared" si="64"/>
        <v>42892</v>
      </c>
      <c r="N51" s="59">
        <f t="shared" si="64"/>
        <v>42893</v>
      </c>
      <c r="O51" s="59">
        <f t="shared" si="64"/>
        <v>42894</v>
      </c>
      <c r="P51" s="59">
        <f t="shared" si="64"/>
        <v>42895</v>
      </c>
      <c r="Q51" s="59">
        <f t="shared" si="64"/>
        <v>42896</v>
      </c>
      <c r="R51" s="59">
        <f t="shared" si="64"/>
        <v>42897</v>
      </c>
      <c r="S51" s="59">
        <f t="shared" si="64"/>
        <v>42898</v>
      </c>
      <c r="T51" s="59">
        <f t="shared" si="64"/>
        <v>42899</v>
      </c>
      <c r="U51" s="59">
        <f t="shared" si="64"/>
        <v>42900</v>
      </c>
      <c r="V51" s="59">
        <f t="shared" si="64"/>
        <v>42901</v>
      </c>
      <c r="W51" s="59">
        <f t="shared" si="64"/>
        <v>42902</v>
      </c>
      <c r="X51" s="59">
        <f t="shared" si="64"/>
        <v>42903</v>
      </c>
      <c r="Y51" s="59">
        <f t="shared" si="64"/>
        <v>42904</v>
      </c>
      <c r="Z51" s="59">
        <f t="shared" si="64"/>
        <v>42905</v>
      </c>
      <c r="AA51" s="59">
        <f t="shared" si="64"/>
        <v>42906</v>
      </c>
      <c r="AB51" s="59">
        <f t="shared" si="64"/>
        <v>42907</v>
      </c>
      <c r="AC51" s="59">
        <f t="shared" si="64"/>
        <v>42908</v>
      </c>
      <c r="AD51" s="59">
        <f t="shared" si="64"/>
        <v>42909</v>
      </c>
      <c r="AE51" s="59">
        <f t="shared" si="64"/>
        <v>42910</v>
      </c>
      <c r="AF51" s="59">
        <f t="shared" si="64"/>
        <v>42911</v>
      </c>
      <c r="AG51" s="59">
        <f t="shared" si="64"/>
        <v>42912</v>
      </c>
      <c r="AH51" s="59">
        <f t="shared" si="64"/>
        <v>42913</v>
      </c>
      <c r="AI51" s="59">
        <f t="shared" si="64"/>
        <v>42914</v>
      </c>
      <c r="AJ51" s="59">
        <f t="shared" si="64"/>
        <v>42915</v>
      </c>
      <c r="AK51" s="59">
        <f t="shared" si="64"/>
        <v>42916</v>
      </c>
      <c r="AL51" s="6"/>
      <c r="AO51" s="28"/>
      <c r="AP51" s="29"/>
      <c r="AQ51" s="29"/>
    </row>
    <row r="52" spans="1:43" x14ac:dyDescent="0.2">
      <c r="A52" s="87"/>
      <c r="B52" s="26"/>
      <c r="C52" s="46"/>
      <c r="D52" s="49"/>
      <c r="E52" s="105" t="s">
        <v>32</v>
      </c>
      <c r="F52" s="1" t="str">
        <f t="shared" si="4"/>
        <v>SL</v>
      </c>
      <c r="G52" s="17" t="str">
        <f>G7</f>
        <v>employee01</v>
      </c>
      <c r="H52" s="9">
        <f t="shared" ref="H52:J55" si="65">SUMPRODUCT(($G52=SNames)*(SFrom&lt;=H$50)*(STo&gt;=H$50))</f>
        <v>0</v>
      </c>
      <c r="I52" s="9">
        <f t="shared" si="65"/>
        <v>0</v>
      </c>
      <c r="J52" s="9">
        <f>SUMPRODUCT(($G52=SNames)*(SFrom&lt;=J$50)*(STo&gt;=J$50))</f>
        <v>0</v>
      </c>
      <c r="K52" s="9">
        <f t="shared" ref="K52:N55" si="66">SUMPRODUCT(($G52=SNames)*(SFrom&lt;=K$50)*(STo&gt;=K$50))+IF(WEEKDAY(K$50,17)&gt;5,2,0)</f>
        <v>0</v>
      </c>
      <c r="L52" s="9">
        <f t="shared" si="66"/>
        <v>0</v>
      </c>
      <c r="M52" s="9">
        <f t="shared" si="66"/>
        <v>0</v>
      </c>
      <c r="N52" s="9">
        <f t="shared" si="66"/>
        <v>0</v>
      </c>
      <c r="O52" s="9">
        <f t="shared" ref="O52:Q55" si="67">SUMPRODUCT(($G52=SNames)*(SFrom&lt;=O$50)*(STo&gt;=O$50))</f>
        <v>0</v>
      </c>
      <c r="P52" s="9">
        <f t="shared" si="67"/>
        <v>0</v>
      </c>
      <c r="Q52" s="9">
        <f>SUMPRODUCT(($G52=SNames)*(SFrom&lt;=Q$50)*(STo&gt;=Q$50))</f>
        <v>0</v>
      </c>
      <c r="R52" s="9">
        <f t="shared" ref="R52:AA55" si="68">SUMPRODUCT(($G52=SNames)*(SFrom&lt;=R$50)*(STo&gt;=R$50))+IF(WEEKDAY(R$50,17)&gt;5,2,0)</f>
        <v>0</v>
      </c>
      <c r="S52" s="9">
        <f t="shared" si="68"/>
        <v>0</v>
      </c>
      <c r="T52" s="9">
        <f t="shared" si="68"/>
        <v>0</v>
      </c>
      <c r="U52" s="9">
        <f t="shared" si="68"/>
        <v>0</v>
      </c>
      <c r="V52" s="9">
        <f t="shared" ref="V52:X55" si="69">SUMPRODUCT(($G52=SNames)*(SFrom&lt;=V$50)*(STo&gt;=V$50))</f>
        <v>0</v>
      </c>
      <c r="W52" s="9">
        <f t="shared" si="69"/>
        <v>0</v>
      </c>
      <c r="X52" s="9">
        <f>SUMPRODUCT(($G52=SNames)*(SFrom&lt;=X$50)*(STo&gt;=X$50))</f>
        <v>0</v>
      </c>
      <c r="Y52" s="9">
        <f t="shared" si="68"/>
        <v>0</v>
      </c>
      <c r="Z52" s="9">
        <f t="shared" si="68"/>
        <v>0</v>
      </c>
      <c r="AA52" s="9">
        <f t="shared" si="68"/>
        <v>0</v>
      </c>
      <c r="AB52" s="9">
        <f t="shared" ref="AB52:AI55" si="70">SUMPRODUCT(($G52=SNames)*(SFrom&lt;=AB$50)*(STo&gt;=AB$50))+IF(WEEKDAY(AB$50,17)&gt;5,2,0)</f>
        <v>0</v>
      </c>
      <c r="AC52" s="9">
        <f t="shared" ref="AC52:AE55" si="71">SUMPRODUCT(($G52=SNames)*(SFrom&lt;=AC$50)*(STo&gt;=AC$50))</f>
        <v>0</v>
      </c>
      <c r="AD52" s="9">
        <f t="shared" si="71"/>
        <v>0</v>
      </c>
      <c r="AE52" s="9">
        <f>SUMPRODUCT(($G52=SNames)*(SFrom&lt;=AE$50)*(STo&gt;=AE$50))</f>
        <v>0</v>
      </c>
      <c r="AF52" s="9">
        <f t="shared" si="70"/>
        <v>0</v>
      </c>
      <c r="AG52" s="9">
        <f t="shared" si="70"/>
        <v>0</v>
      </c>
      <c r="AH52" s="9">
        <f t="shared" si="70"/>
        <v>0</v>
      </c>
      <c r="AI52" s="9">
        <f t="shared" si="70"/>
        <v>0</v>
      </c>
      <c r="AJ52" s="9">
        <f t="shared" ref="AJ52:AK55" si="72">SUMPRODUCT(($G52=SNames)*(SFrom&lt;=AJ$50)*(STo&gt;=AJ$50))</f>
        <v>0</v>
      </c>
      <c r="AK52" s="9">
        <f t="shared" si="72"/>
        <v>0</v>
      </c>
      <c r="AL52" s="1">
        <f>IF(AL$57="Y",SUMPRODUCT(($G52=SNames)*(SFrom&lt;=AL$50)*(STo&gt;=AL$50))+IF(WEEKDAY(AL$50,2)&gt;5,2,0),0)</f>
        <v>0</v>
      </c>
      <c r="AO52" s="32">
        <f t="shared" si="5"/>
        <v>0</v>
      </c>
      <c r="AP52" s="32">
        <f>COUNTIF(H52:AL52,4)</f>
        <v>0</v>
      </c>
      <c r="AQ52" s="29"/>
    </row>
    <row r="53" spans="1:43" x14ac:dyDescent="0.2">
      <c r="A53" s="87"/>
      <c r="B53" s="26"/>
      <c r="C53" s="46"/>
      <c r="D53" s="49"/>
      <c r="E53" s="105" t="s">
        <v>32</v>
      </c>
      <c r="F53" s="1" t="str">
        <f t="shared" si="4"/>
        <v>SL</v>
      </c>
      <c r="G53" s="18" t="str">
        <f>G8</f>
        <v>employee02</v>
      </c>
      <c r="H53" s="9">
        <f t="shared" si="65"/>
        <v>0</v>
      </c>
      <c r="I53" s="9">
        <f t="shared" si="65"/>
        <v>0</v>
      </c>
      <c r="J53" s="9">
        <f t="shared" si="65"/>
        <v>0</v>
      </c>
      <c r="K53" s="9">
        <f t="shared" si="66"/>
        <v>0</v>
      </c>
      <c r="L53" s="9">
        <f t="shared" si="66"/>
        <v>0</v>
      </c>
      <c r="M53" s="9">
        <f t="shared" si="66"/>
        <v>0</v>
      </c>
      <c r="N53" s="9">
        <f t="shared" si="66"/>
        <v>0</v>
      </c>
      <c r="O53" s="9">
        <f t="shared" si="67"/>
        <v>0</v>
      </c>
      <c r="P53" s="9">
        <f t="shared" si="67"/>
        <v>0</v>
      </c>
      <c r="Q53" s="9">
        <f t="shared" si="67"/>
        <v>0</v>
      </c>
      <c r="R53" s="9">
        <f t="shared" si="68"/>
        <v>0</v>
      </c>
      <c r="S53" s="9">
        <f t="shared" si="68"/>
        <v>0</v>
      </c>
      <c r="T53" s="9">
        <f t="shared" si="68"/>
        <v>0</v>
      </c>
      <c r="U53" s="9">
        <f t="shared" si="68"/>
        <v>0</v>
      </c>
      <c r="V53" s="9">
        <f t="shared" si="69"/>
        <v>0</v>
      </c>
      <c r="W53" s="9">
        <f t="shared" si="69"/>
        <v>0</v>
      </c>
      <c r="X53" s="9">
        <f t="shared" si="69"/>
        <v>0</v>
      </c>
      <c r="Y53" s="9">
        <f t="shared" si="68"/>
        <v>0</v>
      </c>
      <c r="Z53" s="9">
        <f t="shared" si="68"/>
        <v>0</v>
      </c>
      <c r="AA53" s="9">
        <f t="shared" si="68"/>
        <v>0</v>
      </c>
      <c r="AB53" s="9">
        <f t="shared" si="70"/>
        <v>0</v>
      </c>
      <c r="AC53" s="9">
        <f t="shared" si="71"/>
        <v>0</v>
      </c>
      <c r="AD53" s="9">
        <f t="shared" si="71"/>
        <v>0</v>
      </c>
      <c r="AE53" s="9">
        <f t="shared" si="71"/>
        <v>0</v>
      </c>
      <c r="AF53" s="9">
        <f t="shared" si="70"/>
        <v>0</v>
      </c>
      <c r="AG53" s="9">
        <f t="shared" si="70"/>
        <v>0</v>
      </c>
      <c r="AH53" s="9">
        <f t="shared" si="70"/>
        <v>0</v>
      </c>
      <c r="AI53" s="9">
        <f t="shared" si="70"/>
        <v>0</v>
      </c>
      <c r="AJ53" s="9">
        <f t="shared" si="72"/>
        <v>0</v>
      </c>
      <c r="AK53" s="9">
        <f t="shared" si="72"/>
        <v>0</v>
      </c>
      <c r="AL53" s="1">
        <f>IF(AL$57="Y",SUMPRODUCT(($G53=SNames)*(SFrom&lt;=AL$50)*(STo&gt;=AL$50))+IF(WEEKDAY(AL$50,2)&gt;5,2,0),0)</f>
        <v>0</v>
      </c>
      <c r="AO53" s="33">
        <f t="shared" si="5"/>
        <v>0</v>
      </c>
      <c r="AP53" s="33">
        <f>COUNTIF(H53:AL53,4)</f>
        <v>0</v>
      </c>
      <c r="AQ53" s="29"/>
    </row>
    <row r="54" spans="1:43" x14ac:dyDescent="0.2">
      <c r="A54" s="87"/>
      <c r="B54" s="26"/>
      <c r="C54" s="46"/>
      <c r="D54" s="49"/>
      <c r="E54" s="105" t="s">
        <v>32</v>
      </c>
      <c r="F54" s="1" t="str">
        <f t="shared" si="4"/>
        <v>SL</v>
      </c>
      <c r="G54" s="19" t="str">
        <f>G9</f>
        <v>employee03</v>
      </c>
      <c r="H54" s="9">
        <f t="shared" si="65"/>
        <v>0</v>
      </c>
      <c r="I54" s="9">
        <f t="shared" si="65"/>
        <v>0</v>
      </c>
      <c r="J54" s="9">
        <f t="shared" si="65"/>
        <v>0</v>
      </c>
      <c r="K54" s="9">
        <f t="shared" si="66"/>
        <v>0</v>
      </c>
      <c r="L54" s="9">
        <f t="shared" si="66"/>
        <v>0</v>
      </c>
      <c r="M54" s="9">
        <f t="shared" si="66"/>
        <v>0</v>
      </c>
      <c r="N54" s="9">
        <f t="shared" si="66"/>
        <v>0</v>
      </c>
      <c r="O54" s="9">
        <f t="shared" si="67"/>
        <v>0</v>
      </c>
      <c r="P54" s="9">
        <f t="shared" si="67"/>
        <v>0</v>
      </c>
      <c r="Q54" s="9">
        <f t="shared" si="67"/>
        <v>0</v>
      </c>
      <c r="R54" s="9">
        <f t="shared" si="68"/>
        <v>0</v>
      </c>
      <c r="S54" s="9">
        <f t="shared" si="68"/>
        <v>0</v>
      </c>
      <c r="T54" s="9">
        <f t="shared" si="68"/>
        <v>0</v>
      </c>
      <c r="U54" s="9">
        <f t="shared" si="68"/>
        <v>0</v>
      </c>
      <c r="V54" s="9">
        <f t="shared" si="69"/>
        <v>0</v>
      </c>
      <c r="W54" s="9">
        <f t="shared" si="69"/>
        <v>0</v>
      </c>
      <c r="X54" s="9">
        <f t="shared" si="69"/>
        <v>0</v>
      </c>
      <c r="Y54" s="9">
        <f t="shared" si="68"/>
        <v>0</v>
      </c>
      <c r="Z54" s="9">
        <f t="shared" si="68"/>
        <v>0</v>
      </c>
      <c r="AA54" s="9">
        <f t="shared" si="68"/>
        <v>0</v>
      </c>
      <c r="AB54" s="9">
        <f t="shared" si="70"/>
        <v>0</v>
      </c>
      <c r="AC54" s="9">
        <f t="shared" si="71"/>
        <v>0</v>
      </c>
      <c r="AD54" s="9">
        <f t="shared" si="71"/>
        <v>0</v>
      </c>
      <c r="AE54" s="9">
        <f t="shared" si="71"/>
        <v>0</v>
      </c>
      <c r="AF54" s="9">
        <f t="shared" si="70"/>
        <v>0</v>
      </c>
      <c r="AG54" s="9">
        <f t="shared" si="70"/>
        <v>0</v>
      </c>
      <c r="AH54" s="9">
        <f t="shared" si="70"/>
        <v>0</v>
      </c>
      <c r="AI54" s="9">
        <f t="shared" si="70"/>
        <v>0</v>
      </c>
      <c r="AJ54" s="9">
        <f t="shared" si="72"/>
        <v>0</v>
      </c>
      <c r="AK54" s="9">
        <f t="shared" si="72"/>
        <v>0</v>
      </c>
      <c r="AL54" s="1">
        <f>IF(AL$57="Y",SUMPRODUCT(($G54=SNames)*(SFrom&lt;=AL$50)*(STo&gt;=AL$50))+IF(WEEKDAY(AL$50,2)&gt;5,2,0),0)</f>
        <v>0</v>
      </c>
      <c r="AO54" s="34">
        <f t="shared" si="5"/>
        <v>0</v>
      </c>
      <c r="AP54" s="34">
        <f>COUNTIF(H54:AL54,4)</f>
        <v>0</v>
      </c>
      <c r="AQ54" s="29"/>
    </row>
    <row r="55" spans="1:43" ht="13.5" thickBot="1" x14ac:dyDescent="0.25">
      <c r="A55" s="87"/>
      <c r="B55" s="26"/>
      <c r="C55" s="46"/>
      <c r="D55" s="49"/>
      <c r="E55" s="105" t="s">
        <v>32</v>
      </c>
      <c r="F55" s="1" t="str">
        <f t="shared" si="4"/>
        <v>SL</v>
      </c>
      <c r="G55" s="12" t="str">
        <f>G10</f>
        <v>employee04</v>
      </c>
      <c r="H55" s="9">
        <f t="shared" si="65"/>
        <v>0</v>
      </c>
      <c r="I55" s="9">
        <f t="shared" si="65"/>
        <v>0</v>
      </c>
      <c r="J55" s="9">
        <f t="shared" si="65"/>
        <v>0</v>
      </c>
      <c r="K55" s="9">
        <f t="shared" si="66"/>
        <v>0</v>
      </c>
      <c r="L55" s="9">
        <f t="shared" si="66"/>
        <v>0</v>
      </c>
      <c r="M55" s="9">
        <f t="shared" si="66"/>
        <v>0</v>
      </c>
      <c r="N55" s="9">
        <f t="shared" si="66"/>
        <v>0</v>
      </c>
      <c r="O55" s="9">
        <f t="shared" si="67"/>
        <v>0</v>
      </c>
      <c r="P55" s="9">
        <f t="shared" si="67"/>
        <v>0</v>
      </c>
      <c r="Q55" s="9">
        <f t="shared" si="67"/>
        <v>0</v>
      </c>
      <c r="R55" s="9">
        <f t="shared" si="68"/>
        <v>0</v>
      </c>
      <c r="S55" s="9">
        <f t="shared" si="68"/>
        <v>0</v>
      </c>
      <c r="T55" s="9">
        <f t="shared" si="68"/>
        <v>0</v>
      </c>
      <c r="U55" s="9">
        <f t="shared" si="68"/>
        <v>0</v>
      </c>
      <c r="V55" s="9">
        <f t="shared" si="69"/>
        <v>0</v>
      </c>
      <c r="W55" s="9">
        <f t="shared" si="69"/>
        <v>0</v>
      </c>
      <c r="X55" s="9">
        <f t="shared" si="69"/>
        <v>0</v>
      </c>
      <c r="Y55" s="9">
        <f t="shared" si="68"/>
        <v>0</v>
      </c>
      <c r="Z55" s="9">
        <f t="shared" si="68"/>
        <v>0</v>
      </c>
      <c r="AA55" s="9">
        <f t="shared" si="68"/>
        <v>0</v>
      </c>
      <c r="AB55" s="9">
        <f t="shared" si="70"/>
        <v>0</v>
      </c>
      <c r="AC55" s="9">
        <f t="shared" si="71"/>
        <v>0</v>
      </c>
      <c r="AD55" s="9">
        <f t="shared" si="71"/>
        <v>0</v>
      </c>
      <c r="AE55" s="9">
        <f t="shared" si="71"/>
        <v>0</v>
      </c>
      <c r="AF55" s="9">
        <f t="shared" si="70"/>
        <v>0</v>
      </c>
      <c r="AG55" s="9">
        <f t="shared" si="70"/>
        <v>0</v>
      </c>
      <c r="AH55" s="9">
        <f t="shared" si="70"/>
        <v>0</v>
      </c>
      <c r="AI55" s="9">
        <f t="shared" si="70"/>
        <v>0</v>
      </c>
      <c r="AJ55" s="9">
        <f t="shared" si="72"/>
        <v>0</v>
      </c>
      <c r="AK55" s="9">
        <f t="shared" si="72"/>
        <v>0</v>
      </c>
      <c r="AL55" s="1">
        <f>IF(AL$57="Y",SUMPRODUCT(($G55=SNames)*(SFrom&lt;=AL$50)*(STo&gt;=AL$50))+IF(WEEKDAY(AL$50,2)&gt;5,2,0),0)</f>
        <v>0</v>
      </c>
      <c r="AO55" s="35">
        <f t="shared" si="5"/>
        <v>0</v>
      </c>
      <c r="AP55" s="35">
        <f>COUNTIF(H55:AL55,4)</f>
        <v>0</v>
      </c>
      <c r="AQ55" s="29"/>
    </row>
    <row r="56" spans="1:43" x14ac:dyDescent="0.2">
      <c r="A56" s="87"/>
      <c r="B56" s="26"/>
      <c r="C56" s="46"/>
      <c r="D56" s="49"/>
      <c r="E56" s="105" t="s">
        <v>32</v>
      </c>
      <c r="F56" s="1" t="str">
        <f t="shared" si="4"/>
        <v>SL</v>
      </c>
      <c r="AO56" s="28"/>
      <c r="AP56" s="29"/>
      <c r="AQ56" s="29"/>
    </row>
    <row r="57" spans="1:43" x14ac:dyDescent="0.2">
      <c r="A57" s="87"/>
      <c r="B57" s="26"/>
      <c r="C57" s="46"/>
      <c r="D57" s="49"/>
      <c r="E57" s="105" t="s">
        <v>32</v>
      </c>
      <c r="F57" s="1" t="str">
        <f t="shared" si="4"/>
        <v>SL</v>
      </c>
      <c r="AI57" s="4" t="str">
        <f>IF(MONTH(AI50)=MONTH($H50),"Y","N")</f>
        <v>Y</v>
      </c>
      <c r="AJ57" s="4" t="str">
        <f>IF(MONTH(AJ50)=MONTH($H50),"Y","N")</f>
        <v>Y</v>
      </c>
      <c r="AK57" s="4" t="str">
        <f>IF(MONTH(AK50)=MONTH($H50),"Y","N")</f>
        <v>Y</v>
      </c>
      <c r="AL57" s="4" t="str">
        <f>IF(MONTH(AL50)=MONTH($H50),"Y","N")</f>
        <v>N</v>
      </c>
      <c r="AO57" s="28"/>
      <c r="AP57" s="29"/>
      <c r="AQ57" s="29"/>
    </row>
    <row r="58" spans="1:43" x14ac:dyDescent="0.2">
      <c r="A58" s="87"/>
      <c r="B58" s="26"/>
      <c r="C58" s="46"/>
      <c r="D58" s="49"/>
      <c r="E58" s="105" t="s">
        <v>32</v>
      </c>
      <c r="F58" s="1" t="str">
        <f t="shared" si="4"/>
        <v>SL</v>
      </c>
      <c r="G58" s="111">
        <f>H59</f>
        <v>42917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3"/>
      <c r="AO58" s="28"/>
      <c r="AP58" s="29"/>
      <c r="AQ58" s="29"/>
    </row>
    <row r="59" spans="1:43" x14ac:dyDescent="0.2">
      <c r="A59" s="87"/>
      <c r="B59" s="26"/>
      <c r="C59" s="46"/>
      <c r="D59" s="49"/>
      <c r="E59" s="105" t="s">
        <v>32</v>
      </c>
      <c r="F59" s="1" t="str">
        <f t="shared" si="4"/>
        <v>SL</v>
      </c>
      <c r="G59" s="11"/>
      <c r="H59" s="15">
        <f>DATE(YEAR(S2),MONTH(S2)+6,1)</f>
        <v>42917</v>
      </c>
      <c r="I59" s="15">
        <f>H59+1</f>
        <v>42918</v>
      </c>
      <c r="J59" s="15">
        <f t="shared" ref="J59:AL60" si="73">I59+1</f>
        <v>42919</v>
      </c>
      <c r="K59" s="15">
        <f t="shared" si="73"/>
        <v>42920</v>
      </c>
      <c r="L59" s="15">
        <f t="shared" si="73"/>
        <v>42921</v>
      </c>
      <c r="M59" s="15">
        <f t="shared" si="73"/>
        <v>42922</v>
      </c>
      <c r="N59" s="15">
        <f t="shared" si="73"/>
        <v>42923</v>
      </c>
      <c r="O59" s="15">
        <f t="shared" si="73"/>
        <v>42924</v>
      </c>
      <c r="P59" s="15">
        <f t="shared" si="73"/>
        <v>42925</v>
      </c>
      <c r="Q59" s="15">
        <f t="shared" si="73"/>
        <v>42926</v>
      </c>
      <c r="R59" s="15">
        <f t="shared" si="73"/>
        <v>42927</v>
      </c>
      <c r="S59" s="15">
        <f t="shared" si="73"/>
        <v>42928</v>
      </c>
      <c r="T59" s="15">
        <f t="shared" si="73"/>
        <v>42929</v>
      </c>
      <c r="U59" s="15">
        <f t="shared" si="73"/>
        <v>42930</v>
      </c>
      <c r="V59" s="15">
        <f t="shared" si="73"/>
        <v>42931</v>
      </c>
      <c r="W59" s="15">
        <f t="shared" si="73"/>
        <v>42932</v>
      </c>
      <c r="X59" s="15">
        <f t="shared" si="73"/>
        <v>42933</v>
      </c>
      <c r="Y59" s="15">
        <f t="shared" si="73"/>
        <v>42934</v>
      </c>
      <c r="Z59" s="15">
        <f t="shared" si="73"/>
        <v>42935</v>
      </c>
      <c r="AA59" s="15">
        <f t="shared" si="73"/>
        <v>42936</v>
      </c>
      <c r="AB59" s="15">
        <f t="shared" si="73"/>
        <v>42937</v>
      </c>
      <c r="AC59" s="15">
        <f t="shared" si="73"/>
        <v>42938</v>
      </c>
      <c r="AD59" s="15">
        <f t="shared" si="73"/>
        <v>42939</v>
      </c>
      <c r="AE59" s="15">
        <f t="shared" si="73"/>
        <v>42940</v>
      </c>
      <c r="AF59" s="15">
        <f t="shared" si="73"/>
        <v>42941</v>
      </c>
      <c r="AG59" s="15">
        <f t="shared" si="73"/>
        <v>42942</v>
      </c>
      <c r="AH59" s="15">
        <f t="shared" si="73"/>
        <v>42943</v>
      </c>
      <c r="AI59" s="15">
        <f t="shared" si="73"/>
        <v>42944</v>
      </c>
      <c r="AJ59" s="15">
        <f t="shared" si="73"/>
        <v>42945</v>
      </c>
      <c r="AK59" s="15">
        <f t="shared" si="73"/>
        <v>42946</v>
      </c>
      <c r="AL59" s="15">
        <f t="shared" si="73"/>
        <v>42947</v>
      </c>
      <c r="AO59" s="28"/>
      <c r="AP59" s="29"/>
      <c r="AQ59" s="29"/>
    </row>
    <row r="60" spans="1:43" ht="13.5" thickBot="1" x14ac:dyDescent="0.25">
      <c r="A60" s="87"/>
      <c r="B60" s="26"/>
      <c r="C60" s="46"/>
      <c r="D60" s="49"/>
      <c r="E60" s="105" t="s">
        <v>32</v>
      </c>
      <c r="F60" s="1" t="str">
        <f t="shared" si="4"/>
        <v>SL</v>
      </c>
      <c r="G60" s="11"/>
      <c r="H60" s="59">
        <f>DATE(B2,Sheet1!D9,Sheet1!F3)</f>
        <v>42917</v>
      </c>
      <c r="I60" s="59">
        <f>DATE(B2,Sheet1!D9,Sheet1!F4)</f>
        <v>42918</v>
      </c>
      <c r="J60" s="59">
        <f>I60+1</f>
        <v>42919</v>
      </c>
      <c r="K60" s="59">
        <f t="shared" si="73"/>
        <v>42920</v>
      </c>
      <c r="L60" s="59">
        <f t="shared" si="73"/>
        <v>42921</v>
      </c>
      <c r="M60" s="59">
        <f t="shared" si="73"/>
        <v>42922</v>
      </c>
      <c r="N60" s="59">
        <f t="shared" si="73"/>
        <v>42923</v>
      </c>
      <c r="O60" s="59">
        <f t="shared" si="73"/>
        <v>42924</v>
      </c>
      <c r="P60" s="59">
        <f t="shared" si="73"/>
        <v>42925</v>
      </c>
      <c r="Q60" s="59">
        <f t="shared" si="73"/>
        <v>42926</v>
      </c>
      <c r="R60" s="59">
        <f t="shared" si="73"/>
        <v>42927</v>
      </c>
      <c r="S60" s="59">
        <f t="shared" si="73"/>
        <v>42928</v>
      </c>
      <c r="T60" s="59">
        <f t="shared" si="73"/>
        <v>42929</v>
      </c>
      <c r="U60" s="59">
        <f t="shared" si="73"/>
        <v>42930</v>
      </c>
      <c r="V60" s="59">
        <f t="shared" si="73"/>
        <v>42931</v>
      </c>
      <c r="W60" s="59">
        <f t="shared" si="73"/>
        <v>42932</v>
      </c>
      <c r="X60" s="59">
        <f t="shared" si="73"/>
        <v>42933</v>
      </c>
      <c r="Y60" s="59">
        <f t="shared" si="73"/>
        <v>42934</v>
      </c>
      <c r="Z60" s="59">
        <f t="shared" si="73"/>
        <v>42935</v>
      </c>
      <c r="AA60" s="59">
        <f t="shared" si="73"/>
        <v>42936</v>
      </c>
      <c r="AB60" s="59">
        <f t="shared" si="73"/>
        <v>42937</v>
      </c>
      <c r="AC60" s="59">
        <f t="shared" si="73"/>
        <v>42938</v>
      </c>
      <c r="AD60" s="59">
        <f t="shared" si="73"/>
        <v>42939</v>
      </c>
      <c r="AE60" s="59">
        <f t="shared" si="73"/>
        <v>42940</v>
      </c>
      <c r="AF60" s="59">
        <f t="shared" si="73"/>
        <v>42941</v>
      </c>
      <c r="AG60" s="59">
        <f t="shared" si="73"/>
        <v>42942</v>
      </c>
      <c r="AH60" s="59">
        <f t="shared" si="73"/>
        <v>42943</v>
      </c>
      <c r="AI60" s="59">
        <f t="shared" si="73"/>
        <v>42944</v>
      </c>
      <c r="AJ60" s="59">
        <f t="shared" si="73"/>
        <v>42945</v>
      </c>
      <c r="AK60" s="59">
        <f t="shared" si="73"/>
        <v>42946</v>
      </c>
      <c r="AL60" s="59">
        <f t="shared" si="73"/>
        <v>42947</v>
      </c>
      <c r="AO60" s="28"/>
      <c r="AP60" s="29"/>
      <c r="AQ60" s="29"/>
    </row>
    <row r="61" spans="1:43" x14ac:dyDescent="0.2">
      <c r="A61" s="87"/>
      <c r="B61" s="26"/>
      <c r="C61" s="46"/>
      <c r="D61" s="49"/>
      <c r="E61" s="105" t="s">
        <v>32</v>
      </c>
      <c r="F61" s="1" t="str">
        <f t="shared" si="4"/>
        <v>SL</v>
      </c>
      <c r="G61" s="17" t="str">
        <f>G7</f>
        <v>employee01</v>
      </c>
      <c r="H61" s="9">
        <f>SUMPRODUCT(($G61=SNames)*(SFrom&lt;=H$59)*(STo&gt;=H$59))</f>
        <v>0</v>
      </c>
      <c r="I61" s="9">
        <f t="shared" ref="I61:Q64" si="74">SUMPRODUCT(($G61=SNames)*(SFrom&lt;=I$59)*(STo&gt;=I$59))+IF(WEEKDAY(I$59,17)&gt;5,2,0)</f>
        <v>0</v>
      </c>
      <c r="J61" s="9">
        <f t="shared" si="74"/>
        <v>0</v>
      </c>
      <c r="K61" s="9">
        <f t="shared" si="74"/>
        <v>0</v>
      </c>
      <c r="L61" s="9">
        <f t="shared" si="74"/>
        <v>0</v>
      </c>
      <c r="M61" s="9">
        <f t="shared" ref="M61:O64" si="75">SUMPRODUCT(($G61=SNames)*(SFrom&lt;=M$59)*(STo&gt;=M$59))</f>
        <v>0</v>
      </c>
      <c r="N61" s="9">
        <f t="shared" si="75"/>
        <v>0</v>
      </c>
      <c r="O61" s="9">
        <f>SUMPRODUCT(($G61=SNames)*(SFrom&lt;=O$59)*(STo&gt;=O$59))</f>
        <v>0</v>
      </c>
      <c r="P61" s="9">
        <f t="shared" si="74"/>
        <v>0</v>
      </c>
      <c r="Q61" s="9">
        <f t="shared" si="74"/>
        <v>0</v>
      </c>
      <c r="R61" s="9">
        <f t="shared" ref="R61:Z64" si="76">SUMPRODUCT(($G61=SNames)*(SFrom&lt;=R$59)*(STo&gt;=R$59))+IF(WEEKDAY(R$59,17)&gt;5,2,0)</f>
        <v>0</v>
      </c>
      <c r="S61" s="9">
        <f t="shared" si="76"/>
        <v>0</v>
      </c>
      <c r="T61" s="9">
        <f t="shared" ref="T61:V64" si="77">SUMPRODUCT(($G61=SNames)*(SFrom&lt;=T$59)*(STo&gt;=T$59))</f>
        <v>0</v>
      </c>
      <c r="U61" s="9">
        <f t="shared" si="77"/>
        <v>0</v>
      </c>
      <c r="V61" s="9">
        <f>SUMPRODUCT(($G61=SNames)*(SFrom&lt;=V$59)*(STo&gt;=V$59))</f>
        <v>0</v>
      </c>
      <c r="W61" s="9">
        <f t="shared" si="76"/>
        <v>0</v>
      </c>
      <c r="X61" s="9">
        <f t="shared" si="76"/>
        <v>0</v>
      </c>
      <c r="Y61" s="9">
        <f t="shared" si="76"/>
        <v>0</v>
      </c>
      <c r="Z61" s="9">
        <f t="shared" si="76"/>
        <v>0</v>
      </c>
      <c r="AA61" s="9">
        <f t="shared" ref="AA61:AC64" si="78">SUMPRODUCT(($G61=SNames)*(SFrom&lt;=AA$59)*(STo&gt;=AA$59))</f>
        <v>0</v>
      </c>
      <c r="AB61" s="9">
        <f t="shared" si="78"/>
        <v>0</v>
      </c>
      <c r="AC61" s="9">
        <f>SUMPRODUCT(($G61=SNames)*(SFrom&lt;=AC$59)*(STo&gt;=AC$59))</f>
        <v>0</v>
      </c>
      <c r="AD61" s="9">
        <f t="shared" ref="AD61:AL64" si="79">SUMPRODUCT(($G61=SNames)*(SFrom&lt;=AD$59)*(STo&gt;=AD$59))+IF(WEEKDAY(AD$59,17)&gt;5,2,0)</f>
        <v>0</v>
      </c>
      <c r="AE61" s="9">
        <f t="shared" si="79"/>
        <v>0</v>
      </c>
      <c r="AF61" s="9">
        <f t="shared" si="79"/>
        <v>0</v>
      </c>
      <c r="AG61" s="9">
        <f t="shared" si="79"/>
        <v>0</v>
      </c>
      <c r="AH61" s="9">
        <f t="shared" ref="AH61:AJ64" si="80">SUMPRODUCT(($G61=SNames)*(SFrom&lt;=AH$59)*(STo&gt;=AH$59))</f>
        <v>0</v>
      </c>
      <c r="AI61" s="9">
        <f t="shared" si="80"/>
        <v>0</v>
      </c>
      <c r="AJ61" s="9">
        <f>SUMPRODUCT(($G61=SNames)*(SFrom&lt;=AJ$59)*(STo&gt;=AJ$59))</f>
        <v>0</v>
      </c>
      <c r="AK61" s="9">
        <f t="shared" si="79"/>
        <v>0</v>
      </c>
      <c r="AL61" s="9">
        <f t="shared" si="79"/>
        <v>0</v>
      </c>
      <c r="AO61" s="32">
        <f t="shared" ref="AO61:AO110" si="81">COUNTIF(H61:AL61,1)</f>
        <v>0</v>
      </c>
      <c r="AP61" s="32">
        <f>COUNTIF(H61:AL61,4)</f>
        <v>0</v>
      </c>
      <c r="AQ61" s="29"/>
    </row>
    <row r="62" spans="1:43" x14ac:dyDescent="0.2">
      <c r="A62" s="87"/>
      <c r="B62" s="26"/>
      <c r="C62" s="46"/>
      <c r="D62" s="49"/>
      <c r="E62" s="105" t="s">
        <v>32</v>
      </c>
      <c r="F62" s="1" t="str">
        <f t="shared" si="4"/>
        <v>SL</v>
      </c>
      <c r="G62" s="18" t="str">
        <f>G8</f>
        <v>employee02</v>
      </c>
      <c r="H62" s="9">
        <f>SUMPRODUCT(($G62=SNames)*(SFrom&lt;=H$59)*(STo&gt;=H$59))</f>
        <v>0</v>
      </c>
      <c r="I62" s="9">
        <f t="shared" si="74"/>
        <v>0</v>
      </c>
      <c r="J62" s="9">
        <f t="shared" si="74"/>
        <v>0</v>
      </c>
      <c r="K62" s="9">
        <f t="shared" si="74"/>
        <v>0</v>
      </c>
      <c r="L62" s="9">
        <f t="shared" si="74"/>
        <v>0</v>
      </c>
      <c r="M62" s="9">
        <f t="shared" si="75"/>
        <v>0</v>
      </c>
      <c r="N62" s="9">
        <f t="shared" si="75"/>
        <v>0</v>
      </c>
      <c r="O62" s="9">
        <f t="shared" si="75"/>
        <v>0</v>
      </c>
      <c r="P62" s="9">
        <f t="shared" si="74"/>
        <v>0</v>
      </c>
      <c r="Q62" s="9">
        <f t="shared" si="74"/>
        <v>0</v>
      </c>
      <c r="R62" s="9">
        <f t="shared" si="76"/>
        <v>0</v>
      </c>
      <c r="S62" s="9">
        <f t="shared" si="76"/>
        <v>0</v>
      </c>
      <c r="T62" s="9">
        <f t="shared" si="77"/>
        <v>0</v>
      </c>
      <c r="U62" s="9">
        <f t="shared" si="77"/>
        <v>0</v>
      </c>
      <c r="V62" s="9">
        <f t="shared" si="77"/>
        <v>0</v>
      </c>
      <c r="W62" s="9">
        <f t="shared" si="76"/>
        <v>0</v>
      </c>
      <c r="X62" s="9">
        <f t="shared" si="76"/>
        <v>0</v>
      </c>
      <c r="Y62" s="9">
        <f t="shared" si="76"/>
        <v>0</v>
      </c>
      <c r="Z62" s="9">
        <f t="shared" si="76"/>
        <v>0</v>
      </c>
      <c r="AA62" s="9">
        <f t="shared" si="78"/>
        <v>0</v>
      </c>
      <c r="AB62" s="9">
        <f t="shared" si="78"/>
        <v>0</v>
      </c>
      <c r="AC62" s="9">
        <f t="shared" si="78"/>
        <v>0</v>
      </c>
      <c r="AD62" s="9">
        <f t="shared" si="79"/>
        <v>0</v>
      </c>
      <c r="AE62" s="9">
        <f t="shared" si="79"/>
        <v>0</v>
      </c>
      <c r="AF62" s="9">
        <f t="shared" si="79"/>
        <v>0</v>
      </c>
      <c r="AG62" s="9">
        <f t="shared" si="79"/>
        <v>0</v>
      </c>
      <c r="AH62" s="9">
        <f t="shared" si="80"/>
        <v>0</v>
      </c>
      <c r="AI62" s="9">
        <f t="shared" si="80"/>
        <v>0</v>
      </c>
      <c r="AJ62" s="9">
        <f t="shared" si="80"/>
        <v>0</v>
      </c>
      <c r="AK62" s="9">
        <f t="shared" si="79"/>
        <v>0</v>
      </c>
      <c r="AL62" s="9">
        <f t="shared" si="79"/>
        <v>0</v>
      </c>
      <c r="AO62" s="33">
        <f t="shared" si="81"/>
        <v>0</v>
      </c>
      <c r="AP62" s="33">
        <f>COUNTIF(H62:AL62,4)</f>
        <v>0</v>
      </c>
      <c r="AQ62" s="29"/>
    </row>
    <row r="63" spans="1:43" x14ac:dyDescent="0.2">
      <c r="A63" s="87"/>
      <c r="B63" s="26"/>
      <c r="C63" s="46"/>
      <c r="D63" s="49"/>
      <c r="E63" s="105" t="s">
        <v>32</v>
      </c>
      <c r="F63" s="1" t="str">
        <f t="shared" si="4"/>
        <v>SL</v>
      </c>
      <c r="G63" s="19" t="str">
        <f>G9</f>
        <v>employee03</v>
      </c>
      <c r="H63" s="9">
        <f>SUMPRODUCT(($G63=SNames)*(SFrom&lt;=H$59)*(STo&gt;=H$59))</f>
        <v>0</v>
      </c>
      <c r="I63" s="9">
        <f t="shared" si="74"/>
        <v>0</v>
      </c>
      <c r="J63" s="9">
        <f t="shared" si="74"/>
        <v>0</v>
      </c>
      <c r="K63" s="9">
        <f t="shared" si="74"/>
        <v>0</v>
      </c>
      <c r="L63" s="9">
        <f t="shared" si="74"/>
        <v>0</v>
      </c>
      <c r="M63" s="9">
        <f t="shared" si="75"/>
        <v>0</v>
      </c>
      <c r="N63" s="9">
        <f t="shared" si="75"/>
        <v>0</v>
      </c>
      <c r="O63" s="9">
        <f t="shared" si="75"/>
        <v>0</v>
      </c>
      <c r="P63" s="9">
        <f t="shared" si="74"/>
        <v>0</v>
      </c>
      <c r="Q63" s="9">
        <f t="shared" si="74"/>
        <v>0</v>
      </c>
      <c r="R63" s="9">
        <f t="shared" si="76"/>
        <v>0</v>
      </c>
      <c r="S63" s="9">
        <f t="shared" si="76"/>
        <v>0</v>
      </c>
      <c r="T63" s="9">
        <f t="shared" si="77"/>
        <v>0</v>
      </c>
      <c r="U63" s="9">
        <f t="shared" si="77"/>
        <v>0</v>
      </c>
      <c r="V63" s="9">
        <f t="shared" si="77"/>
        <v>0</v>
      </c>
      <c r="W63" s="9">
        <f t="shared" si="76"/>
        <v>0</v>
      </c>
      <c r="X63" s="9">
        <f t="shared" si="76"/>
        <v>0</v>
      </c>
      <c r="Y63" s="9">
        <f t="shared" si="76"/>
        <v>0</v>
      </c>
      <c r="Z63" s="9">
        <f t="shared" si="76"/>
        <v>0</v>
      </c>
      <c r="AA63" s="9">
        <f t="shared" si="78"/>
        <v>0</v>
      </c>
      <c r="AB63" s="9">
        <f t="shared" si="78"/>
        <v>0</v>
      </c>
      <c r="AC63" s="9">
        <f t="shared" si="78"/>
        <v>0</v>
      </c>
      <c r="AD63" s="9">
        <f t="shared" si="79"/>
        <v>0</v>
      </c>
      <c r="AE63" s="9">
        <f t="shared" si="79"/>
        <v>0</v>
      </c>
      <c r="AF63" s="9">
        <f t="shared" si="79"/>
        <v>0</v>
      </c>
      <c r="AG63" s="9">
        <f t="shared" si="79"/>
        <v>0</v>
      </c>
      <c r="AH63" s="9">
        <f t="shared" si="80"/>
        <v>0</v>
      </c>
      <c r="AI63" s="9">
        <f t="shared" si="80"/>
        <v>0</v>
      </c>
      <c r="AJ63" s="9">
        <f t="shared" si="80"/>
        <v>0</v>
      </c>
      <c r="AK63" s="9">
        <f t="shared" si="79"/>
        <v>0</v>
      </c>
      <c r="AL63" s="9">
        <f t="shared" si="79"/>
        <v>0</v>
      </c>
      <c r="AO63" s="34">
        <f t="shared" si="81"/>
        <v>0</v>
      </c>
      <c r="AP63" s="34">
        <f>COUNTIF(H63:AL63,4)</f>
        <v>0</v>
      </c>
      <c r="AQ63" s="29"/>
    </row>
    <row r="64" spans="1:43" ht="13.5" thickBot="1" x14ac:dyDescent="0.25">
      <c r="A64" s="87"/>
      <c r="B64" s="26"/>
      <c r="C64" s="46"/>
      <c r="D64" s="49"/>
      <c r="E64" s="105" t="s">
        <v>32</v>
      </c>
      <c r="F64" s="1" t="str">
        <f t="shared" si="4"/>
        <v>SL</v>
      </c>
      <c r="G64" s="12" t="str">
        <f>G10</f>
        <v>employee04</v>
      </c>
      <c r="H64" s="9">
        <f>SUMPRODUCT(($G64=SNames)*(SFrom&lt;=H$59)*(STo&gt;=H$59))</f>
        <v>0</v>
      </c>
      <c r="I64" s="9">
        <f t="shared" si="74"/>
        <v>0</v>
      </c>
      <c r="J64" s="9">
        <f t="shared" si="74"/>
        <v>0</v>
      </c>
      <c r="K64" s="9">
        <f t="shared" si="74"/>
        <v>0</v>
      </c>
      <c r="L64" s="9">
        <f t="shared" si="74"/>
        <v>0</v>
      </c>
      <c r="M64" s="9">
        <f t="shared" si="75"/>
        <v>0</v>
      </c>
      <c r="N64" s="9">
        <f t="shared" si="75"/>
        <v>0</v>
      </c>
      <c r="O64" s="9">
        <f t="shared" si="75"/>
        <v>0</v>
      </c>
      <c r="P64" s="9">
        <f t="shared" si="74"/>
        <v>0</v>
      </c>
      <c r="Q64" s="9">
        <f t="shared" si="74"/>
        <v>0</v>
      </c>
      <c r="R64" s="9">
        <f t="shared" si="76"/>
        <v>0</v>
      </c>
      <c r="S64" s="9">
        <f t="shared" si="76"/>
        <v>0</v>
      </c>
      <c r="T64" s="9">
        <f t="shared" si="77"/>
        <v>0</v>
      </c>
      <c r="U64" s="9">
        <f t="shared" si="77"/>
        <v>0</v>
      </c>
      <c r="V64" s="9">
        <f t="shared" si="77"/>
        <v>0</v>
      </c>
      <c r="W64" s="9">
        <f t="shared" si="76"/>
        <v>0</v>
      </c>
      <c r="X64" s="9">
        <f t="shared" si="76"/>
        <v>0</v>
      </c>
      <c r="Y64" s="9">
        <f t="shared" si="76"/>
        <v>0</v>
      </c>
      <c r="Z64" s="9">
        <f t="shared" si="76"/>
        <v>0</v>
      </c>
      <c r="AA64" s="9">
        <f t="shared" si="78"/>
        <v>0</v>
      </c>
      <c r="AB64" s="9">
        <f t="shared" si="78"/>
        <v>0</v>
      </c>
      <c r="AC64" s="9">
        <f t="shared" si="78"/>
        <v>0</v>
      </c>
      <c r="AD64" s="9">
        <f t="shared" si="79"/>
        <v>0</v>
      </c>
      <c r="AE64" s="9">
        <f t="shared" si="79"/>
        <v>0</v>
      </c>
      <c r="AF64" s="9">
        <f t="shared" si="79"/>
        <v>0</v>
      </c>
      <c r="AG64" s="9">
        <f t="shared" si="79"/>
        <v>0</v>
      </c>
      <c r="AH64" s="9">
        <f t="shared" si="80"/>
        <v>0</v>
      </c>
      <c r="AI64" s="9">
        <f t="shared" si="80"/>
        <v>0</v>
      </c>
      <c r="AJ64" s="9">
        <f t="shared" si="80"/>
        <v>0</v>
      </c>
      <c r="AK64" s="9">
        <f t="shared" si="79"/>
        <v>0</v>
      </c>
      <c r="AL64" s="9">
        <f t="shared" si="79"/>
        <v>0</v>
      </c>
      <c r="AO64" s="35">
        <f t="shared" si="81"/>
        <v>0</v>
      </c>
      <c r="AP64" s="35">
        <f>COUNTIF(H64:AL64,4)</f>
        <v>0</v>
      </c>
      <c r="AQ64" s="29"/>
    </row>
    <row r="65" spans="1:43" x14ac:dyDescent="0.2">
      <c r="A65" s="87"/>
      <c r="B65" s="26"/>
      <c r="C65" s="46"/>
      <c r="D65" s="49"/>
      <c r="E65" s="105" t="s">
        <v>32</v>
      </c>
      <c r="F65" s="1" t="str">
        <f t="shared" si="4"/>
        <v>SL</v>
      </c>
      <c r="AO65" s="28"/>
      <c r="AP65" s="29"/>
      <c r="AQ65" s="29"/>
    </row>
    <row r="66" spans="1:43" x14ac:dyDescent="0.2">
      <c r="A66" s="87"/>
      <c r="B66" s="26"/>
      <c r="C66" s="46"/>
      <c r="D66" s="49"/>
      <c r="E66" s="105" t="s">
        <v>32</v>
      </c>
      <c r="F66" s="1" t="str">
        <f t="shared" si="4"/>
        <v>SL</v>
      </c>
      <c r="AI66" s="4" t="str">
        <f>IF(MONTH(AI59)=MONTH($H59),"Y","N")</f>
        <v>Y</v>
      </c>
      <c r="AJ66" s="4" t="str">
        <f>IF(MONTH(AJ59)=MONTH($H59),"Y","N")</f>
        <v>Y</v>
      </c>
      <c r="AK66" s="4" t="str">
        <f>IF(MONTH(AK59)=MONTH($H59),"Y","N")</f>
        <v>Y</v>
      </c>
      <c r="AL66" s="4" t="str">
        <f>IF(MONTH(AL59)=MONTH($H59),"Y","N")</f>
        <v>Y</v>
      </c>
      <c r="AO66" s="28"/>
      <c r="AP66" s="29"/>
      <c r="AQ66" s="29"/>
    </row>
    <row r="67" spans="1:43" x14ac:dyDescent="0.2">
      <c r="A67" s="87"/>
      <c r="B67" s="26"/>
      <c r="C67" s="46"/>
      <c r="D67" s="49"/>
      <c r="E67" s="105" t="s">
        <v>32</v>
      </c>
      <c r="F67" s="1" t="str">
        <f t="shared" si="4"/>
        <v>SL</v>
      </c>
      <c r="G67" s="111">
        <f>H69</f>
        <v>42948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3"/>
      <c r="AO67" s="28"/>
      <c r="AP67" s="29"/>
      <c r="AQ67" s="29"/>
    </row>
    <row r="68" spans="1:43" x14ac:dyDescent="0.2">
      <c r="A68" s="87"/>
      <c r="B68" s="26"/>
      <c r="C68" s="46"/>
      <c r="D68" s="49"/>
      <c r="E68" s="105" t="s">
        <v>32</v>
      </c>
      <c r="F68" s="1" t="str">
        <f t="shared" si="4"/>
        <v>SL</v>
      </c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5"/>
      <c r="AO68" s="28"/>
      <c r="AP68" s="29"/>
      <c r="AQ68" s="29"/>
    </row>
    <row r="69" spans="1:43" x14ac:dyDescent="0.2">
      <c r="A69" s="87"/>
      <c r="B69" s="26"/>
      <c r="C69" s="46"/>
      <c r="D69" s="49"/>
      <c r="E69" s="105" t="s">
        <v>32</v>
      </c>
      <c r="F69" s="1" t="str">
        <f t="shared" si="4"/>
        <v>SL</v>
      </c>
      <c r="G69" s="11"/>
      <c r="H69" s="15">
        <f>DATE(YEAR(S2),MONTH(S2)+7,1)</f>
        <v>42948</v>
      </c>
      <c r="I69" s="15">
        <f>H69+1</f>
        <v>42949</v>
      </c>
      <c r="J69" s="15">
        <f t="shared" ref="J69:AL70" si="82">I69+1</f>
        <v>42950</v>
      </c>
      <c r="K69" s="15">
        <f t="shared" si="82"/>
        <v>42951</v>
      </c>
      <c r="L69" s="15">
        <f t="shared" si="82"/>
        <v>42952</v>
      </c>
      <c r="M69" s="15">
        <f t="shared" si="82"/>
        <v>42953</v>
      </c>
      <c r="N69" s="15">
        <f t="shared" si="82"/>
        <v>42954</v>
      </c>
      <c r="O69" s="15">
        <f t="shared" si="82"/>
        <v>42955</v>
      </c>
      <c r="P69" s="15">
        <f t="shared" si="82"/>
        <v>42956</v>
      </c>
      <c r="Q69" s="15">
        <f t="shared" si="82"/>
        <v>42957</v>
      </c>
      <c r="R69" s="15">
        <f t="shared" si="82"/>
        <v>42958</v>
      </c>
      <c r="S69" s="15">
        <f t="shared" si="82"/>
        <v>42959</v>
      </c>
      <c r="T69" s="15">
        <f t="shared" si="82"/>
        <v>42960</v>
      </c>
      <c r="U69" s="15">
        <f t="shared" si="82"/>
        <v>42961</v>
      </c>
      <c r="V69" s="15">
        <f t="shared" si="82"/>
        <v>42962</v>
      </c>
      <c r="W69" s="15">
        <f t="shared" si="82"/>
        <v>42963</v>
      </c>
      <c r="X69" s="15">
        <f t="shared" si="82"/>
        <v>42964</v>
      </c>
      <c r="Y69" s="15">
        <f t="shared" si="82"/>
        <v>42965</v>
      </c>
      <c r="Z69" s="15">
        <f t="shared" si="82"/>
        <v>42966</v>
      </c>
      <c r="AA69" s="15">
        <f t="shared" si="82"/>
        <v>42967</v>
      </c>
      <c r="AB69" s="15">
        <f t="shared" si="82"/>
        <v>42968</v>
      </c>
      <c r="AC69" s="15">
        <f t="shared" si="82"/>
        <v>42969</v>
      </c>
      <c r="AD69" s="15">
        <f t="shared" si="82"/>
        <v>42970</v>
      </c>
      <c r="AE69" s="15">
        <f t="shared" si="82"/>
        <v>42971</v>
      </c>
      <c r="AF69" s="15">
        <f t="shared" si="82"/>
        <v>42972</v>
      </c>
      <c r="AG69" s="15">
        <f t="shared" si="82"/>
        <v>42973</v>
      </c>
      <c r="AH69" s="15">
        <f t="shared" si="82"/>
        <v>42974</v>
      </c>
      <c r="AI69" s="15">
        <f t="shared" si="82"/>
        <v>42975</v>
      </c>
      <c r="AJ69" s="15">
        <f t="shared" si="82"/>
        <v>42976</v>
      </c>
      <c r="AK69" s="15">
        <f t="shared" si="82"/>
        <v>42977</v>
      </c>
      <c r="AL69" s="15">
        <f t="shared" si="82"/>
        <v>42978</v>
      </c>
      <c r="AO69" s="28"/>
      <c r="AP69" s="29"/>
      <c r="AQ69" s="29"/>
    </row>
    <row r="70" spans="1:43" ht="13.5" thickBot="1" x14ac:dyDescent="0.25">
      <c r="A70" s="87"/>
      <c r="B70" s="26"/>
      <c r="C70" s="46"/>
      <c r="D70" s="49"/>
      <c r="E70" s="105" t="s">
        <v>32</v>
      </c>
      <c r="F70" s="1" t="str">
        <f t="shared" si="4"/>
        <v>SL</v>
      </c>
      <c r="G70" s="11"/>
      <c r="H70" s="59">
        <f>DATE(B2,Sheet1!D10,Sheet1!F3)</f>
        <v>42948</v>
      </c>
      <c r="I70" s="59">
        <f>DATE(B2,Sheet1!D10,Sheet1!F4)</f>
        <v>42949</v>
      </c>
      <c r="J70" s="59">
        <f>I70+1</f>
        <v>42950</v>
      </c>
      <c r="K70" s="59">
        <f t="shared" si="82"/>
        <v>42951</v>
      </c>
      <c r="L70" s="59">
        <f t="shared" si="82"/>
        <v>42952</v>
      </c>
      <c r="M70" s="59">
        <f t="shared" si="82"/>
        <v>42953</v>
      </c>
      <c r="N70" s="59">
        <f t="shared" si="82"/>
        <v>42954</v>
      </c>
      <c r="O70" s="59">
        <f t="shared" si="82"/>
        <v>42955</v>
      </c>
      <c r="P70" s="59">
        <f t="shared" si="82"/>
        <v>42956</v>
      </c>
      <c r="Q70" s="59">
        <f t="shared" si="82"/>
        <v>42957</v>
      </c>
      <c r="R70" s="59">
        <f t="shared" si="82"/>
        <v>42958</v>
      </c>
      <c r="S70" s="59">
        <f t="shared" si="82"/>
        <v>42959</v>
      </c>
      <c r="T70" s="59">
        <f t="shared" si="82"/>
        <v>42960</v>
      </c>
      <c r="U70" s="59">
        <f t="shared" si="82"/>
        <v>42961</v>
      </c>
      <c r="V70" s="59">
        <f t="shared" si="82"/>
        <v>42962</v>
      </c>
      <c r="W70" s="59">
        <f t="shared" si="82"/>
        <v>42963</v>
      </c>
      <c r="X70" s="59">
        <f t="shared" si="82"/>
        <v>42964</v>
      </c>
      <c r="Y70" s="59">
        <f t="shared" si="82"/>
        <v>42965</v>
      </c>
      <c r="Z70" s="59">
        <f t="shared" si="82"/>
        <v>42966</v>
      </c>
      <c r="AA70" s="59">
        <f t="shared" si="82"/>
        <v>42967</v>
      </c>
      <c r="AB70" s="59">
        <f t="shared" si="82"/>
        <v>42968</v>
      </c>
      <c r="AC70" s="59">
        <f t="shared" si="82"/>
        <v>42969</v>
      </c>
      <c r="AD70" s="59">
        <f t="shared" si="82"/>
        <v>42970</v>
      </c>
      <c r="AE70" s="59">
        <f t="shared" si="82"/>
        <v>42971</v>
      </c>
      <c r="AF70" s="59">
        <f t="shared" si="82"/>
        <v>42972</v>
      </c>
      <c r="AG70" s="59">
        <f t="shared" si="82"/>
        <v>42973</v>
      </c>
      <c r="AH70" s="59">
        <f t="shared" si="82"/>
        <v>42974</v>
      </c>
      <c r="AI70" s="59">
        <f t="shared" si="82"/>
        <v>42975</v>
      </c>
      <c r="AJ70" s="59">
        <f t="shared" si="82"/>
        <v>42976</v>
      </c>
      <c r="AK70" s="59">
        <f t="shared" si="82"/>
        <v>42977</v>
      </c>
      <c r="AL70" s="59">
        <f t="shared" si="82"/>
        <v>42978</v>
      </c>
      <c r="AO70" s="28"/>
      <c r="AP70" s="29"/>
      <c r="AQ70" s="29"/>
    </row>
    <row r="71" spans="1:43" x14ac:dyDescent="0.2">
      <c r="A71" s="87"/>
      <c r="B71" s="26"/>
      <c r="C71" s="46"/>
      <c r="D71" s="49"/>
      <c r="E71" s="105" t="s">
        <v>32</v>
      </c>
      <c r="F71" s="1" t="str">
        <f t="shared" si="4"/>
        <v>SL</v>
      </c>
      <c r="G71" s="17" t="str">
        <f>G7</f>
        <v>employee01</v>
      </c>
      <c r="H71" s="9">
        <f t="shared" ref="H71:P74" si="83">SUMPRODUCT(($G71=SNames)*(SFrom&lt;=H$69)*(STo&gt;=H$69))+IF(WEEKDAY(H$69,17)&gt;5,2,0)</f>
        <v>0</v>
      </c>
      <c r="I71" s="9">
        <f t="shared" si="83"/>
        <v>0</v>
      </c>
      <c r="J71" s="9">
        <f t="shared" ref="J71:L74" si="84">SUMPRODUCT(($G71=SNames)*(SFrom&lt;=J$69)*(STo&gt;=J$69))</f>
        <v>0</v>
      </c>
      <c r="K71" s="9">
        <f t="shared" si="84"/>
        <v>0</v>
      </c>
      <c r="L71" s="9">
        <f>SUMPRODUCT(($G71=SNames)*(SFrom&lt;=L$69)*(STo&gt;=L$69))</f>
        <v>0</v>
      </c>
      <c r="M71" s="9">
        <f t="shared" si="83"/>
        <v>0</v>
      </c>
      <c r="N71" s="9">
        <f t="shared" si="83"/>
        <v>0</v>
      </c>
      <c r="O71" s="9">
        <f t="shared" si="83"/>
        <v>0</v>
      </c>
      <c r="P71" s="9">
        <f t="shared" si="83"/>
        <v>0</v>
      </c>
      <c r="Q71" s="9">
        <f t="shared" ref="Q71:S74" si="85">SUMPRODUCT(($G71=SNames)*(SFrom&lt;=Q$69)*(STo&gt;=Q$69))</f>
        <v>0</v>
      </c>
      <c r="R71" s="9">
        <f t="shared" si="85"/>
        <v>0</v>
      </c>
      <c r="S71" s="9">
        <f>SUMPRODUCT(($G71=SNames)*(SFrom&lt;=S$69)*(STo&gt;=S$69))</f>
        <v>0</v>
      </c>
      <c r="T71" s="9">
        <f t="shared" ref="T71:AA74" si="86">SUMPRODUCT(($G71=SNames)*(SFrom&lt;=T$69)*(STo&gt;=T$69))+IF(WEEKDAY(T$69,17)&gt;5,2,0)</f>
        <v>0</v>
      </c>
      <c r="U71" s="9">
        <f t="shared" si="86"/>
        <v>0</v>
      </c>
      <c r="V71" s="9">
        <f t="shared" si="86"/>
        <v>0</v>
      </c>
      <c r="W71" s="9">
        <f t="shared" si="86"/>
        <v>0</v>
      </c>
      <c r="X71" s="9">
        <f t="shared" ref="X71:Z74" si="87">SUMPRODUCT(($G71=SNames)*(SFrom&lt;=X$69)*(STo&gt;=X$69))</f>
        <v>0</v>
      </c>
      <c r="Y71" s="9">
        <f t="shared" si="87"/>
        <v>0</v>
      </c>
      <c r="Z71" s="9">
        <f>SUMPRODUCT(($G71=SNames)*(SFrom&lt;=Z$69)*(STo&gt;=Z$69))</f>
        <v>0</v>
      </c>
      <c r="AA71" s="9">
        <f t="shared" si="86"/>
        <v>0</v>
      </c>
      <c r="AB71" s="9">
        <f t="shared" ref="AB71:AK74" si="88">SUMPRODUCT(($G71=SNames)*(SFrom&lt;=AB$69)*(STo&gt;=AB$69))+IF(WEEKDAY(AB$69,17)&gt;5,2,0)</f>
        <v>0</v>
      </c>
      <c r="AC71" s="9">
        <f t="shared" si="88"/>
        <v>0</v>
      </c>
      <c r="AD71" s="9">
        <f t="shared" si="88"/>
        <v>0</v>
      </c>
      <c r="AE71" s="9">
        <f t="shared" ref="AE71:AG74" si="89">SUMPRODUCT(($G71=SNames)*(SFrom&lt;=AE$69)*(STo&gt;=AE$69))</f>
        <v>0</v>
      </c>
      <c r="AF71" s="9">
        <f t="shared" si="89"/>
        <v>0</v>
      </c>
      <c r="AG71" s="9">
        <f>SUMPRODUCT(($G71=SNames)*(SFrom&lt;=AG$69)*(STo&gt;=AG$69))</f>
        <v>0</v>
      </c>
      <c r="AH71" s="9">
        <f t="shared" si="88"/>
        <v>0</v>
      </c>
      <c r="AI71" s="9">
        <f t="shared" si="88"/>
        <v>0</v>
      </c>
      <c r="AJ71" s="9">
        <f t="shared" si="88"/>
        <v>0</v>
      </c>
      <c r="AK71" s="9">
        <f t="shared" si="88"/>
        <v>0</v>
      </c>
      <c r="AL71" s="9">
        <f>SUMPRODUCT(($G71=SNames)*(SFrom&lt;=AL$69)*(STo&gt;=AL$69))</f>
        <v>0</v>
      </c>
      <c r="AO71" s="32">
        <f t="shared" si="81"/>
        <v>0</v>
      </c>
      <c r="AP71" s="32">
        <f>COUNTIF(H71:AL71,4)</f>
        <v>0</v>
      </c>
      <c r="AQ71" s="29"/>
    </row>
    <row r="72" spans="1:43" x14ac:dyDescent="0.2">
      <c r="A72" s="87"/>
      <c r="B72" s="26"/>
      <c r="C72" s="46"/>
      <c r="D72" s="49"/>
      <c r="E72" s="105" t="s">
        <v>32</v>
      </c>
      <c r="F72" s="1" t="str">
        <f t="shared" ref="F72:F110" si="90">E72</f>
        <v>SL</v>
      </c>
      <c r="G72" s="18" t="str">
        <f>G8</f>
        <v>employee02</v>
      </c>
      <c r="H72" s="9">
        <f t="shared" si="83"/>
        <v>0</v>
      </c>
      <c r="I72" s="9">
        <f t="shared" si="83"/>
        <v>0</v>
      </c>
      <c r="J72" s="9">
        <f t="shared" si="84"/>
        <v>0</v>
      </c>
      <c r="K72" s="9">
        <f t="shared" si="84"/>
        <v>0</v>
      </c>
      <c r="L72" s="9">
        <f t="shared" si="84"/>
        <v>0</v>
      </c>
      <c r="M72" s="9">
        <f t="shared" si="83"/>
        <v>0</v>
      </c>
      <c r="N72" s="9">
        <f t="shared" si="83"/>
        <v>0</v>
      </c>
      <c r="O72" s="9">
        <f t="shared" si="83"/>
        <v>0</v>
      </c>
      <c r="P72" s="9">
        <f t="shared" si="83"/>
        <v>0</v>
      </c>
      <c r="Q72" s="9">
        <f t="shared" si="85"/>
        <v>0</v>
      </c>
      <c r="R72" s="9">
        <f t="shared" si="85"/>
        <v>0</v>
      </c>
      <c r="S72" s="9">
        <f t="shared" si="85"/>
        <v>0</v>
      </c>
      <c r="T72" s="9">
        <f t="shared" si="86"/>
        <v>0</v>
      </c>
      <c r="U72" s="9">
        <f t="shared" si="86"/>
        <v>0</v>
      </c>
      <c r="V72" s="9">
        <f t="shared" si="86"/>
        <v>0</v>
      </c>
      <c r="W72" s="9">
        <f t="shared" si="86"/>
        <v>0</v>
      </c>
      <c r="X72" s="9">
        <f t="shared" si="87"/>
        <v>0</v>
      </c>
      <c r="Y72" s="9">
        <f t="shared" si="87"/>
        <v>0</v>
      </c>
      <c r="Z72" s="9">
        <f t="shared" si="87"/>
        <v>0</v>
      </c>
      <c r="AA72" s="9">
        <f t="shared" si="86"/>
        <v>0</v>
      </c>
      <c r="AB72" s="9">
        <f t="shared" si="88"/>
        <v>0</v>
      </c>
      <c r="AC72" s="9">
        <f t="shared" si="88"/>
        <v>0</v>
      </c>
      <c r="AD72" s="9">
        <f t="shared" si="88"/>
        <v>0</v>
      </c>
      <c r="AE72" s="9">
        <f t="shared" si="89"/>
        <v>0</v>
      </c>
      <c r="AF72" s="9">
        <f t="shared" si="89"/>
        <v>0</v>
      </c>
      <c r="AG72" s="9">
        <f t="shared" si="89"/>
        <v>0</v>
      </c>
      <c r="AH72" s="9">
        <f t="shared" si="88"/>
        <v>0</v>
      </c>
      <c r="AI72" s="9">
        <f t="shared" si="88"/>
        <v>0</v>
      </c>
      <c r="AJ72" s="9">
        <f t="shared" si="88"/>
        <v>0</v>
      </c>
      <c r="AK72" s="9">
        <f t="shared" si="88"/>
        <v>0</v>
      </c>
      <c r="AL72" s="9">
        <f>SUMPRODUCT(($G72=SNames)*(SFrom&lt;=AL$69)*(STo&gt;=AL$69))</f>
        <v>0</v>
      </c>
      <c r="AO72" s="33">
        <f t="shared" si="81"/>
        <v>0</v>
      </c>
      <c r="AP72" s="33">
        <f>COUNTIF(H72:AL72,4)</f>
        <v>0</v>
      </c>
      <c r="AQ72" s="29"/>
    </row>
    <row r="73" spans="1:43" x14ac:dyDescent="0.2">
      <c r="A73" s="87"/>
      <c r="B73" s="26"/>
      <c r="C73" s="46"/>
      <c r="D73" s="49"/>
      <c r="E73" s="105" t="s">
        <v>32</v>
      </c>
      <c r="F73" s="1" t="str">
        <f t="shared" si="90"/>
        <v>SL</v>
      </c>
      <c r="G73" s="19" t="str">
        <f>G9</f>
        <v>employee03</v>
      </c>
      <c r="H73" s="9">
        <f t="shared" si="83"/>
        <v>0</v>
      </c>
      <c r="I73" s="9">
        <f t="shared" si="83"/>
        <v>0</v>
      </c>
      <c r="J73" s="9">
        <f t="shared" si="84"/>
        <v>0</v>
      </c>
      <c r="K73" s="9">
        <f t="shared" si="84"/>
        <v>0</v>
      </c>
      <c r="L73" s="9">
        <f t="shared" si="84"/>
        <v>0</v>
      </c>
      <c r="M73" s="9">
        <f t="shared" si="83"/>
        <v>0</v>
      </c>
      <c r="N73" s="9">
        <f t="shared" si="83"/>
        <v>0</v>
      </c>
      <c r="O73" s="9">
        <f t="shared" si="83"/>
        <v>0</v>
      </c>
      <c r="P73" s="9">
        <f t="shared" si="83"/>
        <v>0</v>
      </c>
      <c r="Q73" s="9">
        <f t="shared" si="85"/>
        <v>0</v>
      </c>
      <c r="R73" s="9">
        <f t="shared" si="85"/>
        <v>0</v>
      </c>
      <c r="S73" s="9">
        <f t="shared" si="85"/>
        <v>0</v>
      </c>
      <c r="T73" s="9">
        <f t="shared" si="86"/>
        <v>0</v>
      </c>
      <c r="U73" s="9">
        <f t="shared" si="86"/>
        <v>0</v>
      </c>
      <c r="V73" s="9">
        <f t="shared" si="86"/>
        <v>0</v>
      </c>
      <c r="W73" s="9">
        <f t="shared" si="86"/>
        <v>0</v>
      </c>
      <c r="X73" s="9">
        <f t="shared" si="87"/>
        <v>0</v>
      </c>
      <c r="Y73" s="9">
        <f t="shared" si="87"/>
        <v>0</v>
      </c>
      <c r="Z73" s="9">
        <f t="shared" si="87"/>
        <v>0</v>
      </c>
      <c r="AA73" s="9">
        <f t="shared" si="86"/>
        <v>0</v>
      </c>
      <c r="AB73" s="9">
        <f t="shared" si="88"/>
        <v>0</v>
      </c>
      <c r="AC73" s="9">
        <f t="shared" si="88"/>
        <v>0</v>
      </c>
      <c r="AD73" s="9">
        <f t="shared" si="88"/>
        <v>0</v>
      </c>
      <c r="AE73" s="9">
        <f t="shared" si="89"/>
        <v>0</v>
      </c>
      <c r="AF73" s="9">
        <f t="shared" si="89"/>
        <v>0</v>
      </c>
      <c r="AG73" s="9">
        <f t="shared" si="89"/>
        <v>0</v>
      </c>
      <c r="AH73" s="9">
        <f t="shared" si="88"/>
        <v>0</v>
      </c>
      <c r="AI73" s="9">
        <f t="shared" si="88"/>
        <v>0</v>
      </c>
      <c r="AJ73" s="9">
        <f t="shared" si="88"/>
        <v>0</v>
      </c>
      <c r="AK73" s="9">
        <f t="shared" si="88"/>
        <v>0</v>
      </c>
      <c r="AL73" s="9">
        <f>SUMPRODUCT(($G73=SNames)*(SFrom&lt;=AL$69)*(STo&gt;=AL$69))</f>
        <v>0</v>
      </c>
      <c r="AO73" s="34">
        <f t="shared" si="81"/>
        <v>0</v>
      </c>
      <c r="AP73" s="34">
        <f>COUNTIF(H73:AL73,4)</f>
        <v>0</v>
      </c>
      <c r="AQ73" s="29"/>
    </row>
    <row r="74" spans="1:43" ht="13.5" thickBot="1" x14ac:dyDescent="0.25">
      <c r="A74" s="87"/>
      <c r="B74" s="26"/>
      <c r="C74" s="46"/>
      <c r="D74" s="49"/>
      <c r="E74" s="105" t="s">
        <v>32</v>
      </c>
      <c r="F74" s="1" t="str">
        <f t="shared" si="90"/>
        <v>SL</v>
      </c>
      <c r="G74" s="12" t="str">
        <f>G10</f>
        <v>employee04</v>
      </c>
      <c r="H74" s="9">
        <f t="shared" si="83"/>
        <v>0</v>
      </c>
      <c r="I74" s="9">
        <f t="shared" si="83"/>
        <v>0</v>
      </c>
      <c r="J74" s="9">
        <f t="shared" si="84"/>
        <v>0</v>
      </c>
      <c r="K74" s="9">
        <f t="shared" si="84"/>
        <v>0</v>
      </c>
      <c r="L74" s="9">
        <f t="shared" si="84"/>
        <v>0</v>
      </c>
      <c r="M74" s="9">
        <f t="shared" si="83"/>
        <v>0</v>
      </c>
      <c r="N74" s="9">
        <f t="shared" si="83"/>
        <v>0</v>
      </c>
      <c r="O74" s="9">
        <f t="shared" si="83"/>
        <v>0</v>
      </c>
      <c r="P74" s="9">
        <f t="shared" si="83"/>
        <v>0</v>
      </c>
      <c r="Q74" s="9">
        <f t="shared" si="85"/>
        <v>0</v>
      </c>
      <c r="R74" s="9">
        <f t="shared" si="85"/>
        <v>0</v>
      </c>
      <c r="S74" s="9">
        <f t="shared" si="85"/>
        <v>0</v>
      </c>
      <c r="T74" s="9">
        <f t="shared" si="86"/>
        <v>0</v>
      </c>
      <c r="U74" s="9">
        <f t="shared" si="86"/>
        <v>0</v>
      </c>
      <c r="V74" s="9">
        <f t="shared" si="86"/>
        <v>0</v>
      </c>
      <c r="W74" s="9">
        <f t="shared" si="86"/>
        <v>0</v>
      </c>
      <c r="X74" s="9">
        <f t="shared" si="87"/>
        <v>0</v>
      </c>
      <c r="Y74" s="9">
        <f t="shared" si="87"/>
        <v>0</v>
      </c>
      <c r="Z74" s="9">
        <f t="shared" si="87"/>
        <v>0</v>
      </c>
      <c r="AA74" s="9">
        <f t="shared" si="86"/>
        <v>0</v>
      </c>
      <c r="AB74" s="9">
        <f t="shared" si="88"/>
        <v>0</v>
      </c>
      <c r="AC74" s="9">
        <f t="shared" si="88"/>
        <v>0</v>
      </c>
      <c r="AD74" s="9">
        <f t="shared" si="88"/>
        <v>0</v>
      </c>
      <c r="AE74" s="9">
        <f t="shared" si="89"/>
        <v>0</v>
      </c>
      <c r="AF74" s="9">
        <f t="shared" si="89"/>
        <v>0</v>
      </c>
      <c r="AG74" s="9">
        <f t="shared" si="89"/>
        <v>0</v>
      </c>
      <c r="AH74" s="9">
        <f t="shared" si="88"/>
        <v>0</v>
      </c>
      <c r="AI74" s="9">
        <f t="shared" si="88"/>
        <v>0</v>
      </c>
      <c r="AJ74" s="9">
        <f t="shared" si="88"/>
        <v>0</v>
      </c>
      <c r="AK74" s="9">
        <f t="shared" si="88"/>
        <v>0</v>
      </c>
      <c r="AL74" s="9">
        <f>SUMPRODUCT(($G74=SNames)*(SFrom&lt;=AL$69)*(STo&gt;=AL$69))</f>
        <v>0</v>
      </c>
      <c r="AO74" s="35">
        <f t="shared" si="81"/>
        <v>0</v>
      </c>
      <c r="AP74" s="35">
        <f>COUNTIF(H74:AL74,4)</f>
        <v>0</v>
      </c>
      <c r="AQ74" s="29"/>
    </row>
    <row r="75" spans="1:43" x14ac:dyDescent="0.2">
      <c r="A75" s="87"/>
      <c r="B75" s="26"/>
      <c r="C75" s="46"/>
      <c r="D75" s="49"/>
      <c r="E75" s="105" t="s">
        <v>32</v>
      </c>
      <c r="F75" s="1" t="str">
        <f t="shared" si="90"/>
        <v>SL</v>
      </c>
      <c r="AO75" s="28"/>
      <c r="AP75" s="29"/>
      <c r="AQ75" s="29"/>
    </row>
    <row r="76" spans="1:43" x14ac:dyDescent="0.2">
      <c r="A76" s="87"/>
      <c r="B76" s="26"/>
      <c r="C76" s="46"/>
      <c r="D76" s="49"/>
      <c r="E76" s="105" t="s">
        <v>32</v>
      </c>
      <c r="F76" s="1" t="str">
        <f t="shared" si="90"/>
        <v>SL</v>
      </c>
      <c r="AI76" s="4" t="str">
        <f>IF(MONTH(AI69)=MONTH($H69),"Y","N")</f>
        <v>Y</v>
      </c>
      <c r="AJ76" s="4" t="str">
        <f>IF(MONTH(AJ69)=MONTH($H69),"Y","N")</f>
        <v>Y</v>
      </c>
      <c r="AK76" s="4" t="str">
        <f>IF(MONTH(AK69)=MONTH($H69),"Y","N")</f>
        <v>Y</v>
      </c>
      <c r="AL76" s="4" t="str">
        <f>IF(MONTH(AL69)=MONTH($H69),"Y","N")</f>
        <v>Y</v>
      </c>
      <c r="AO76" s="28"/>
      <c r="AP76" s="29"/>
      <c r="AQ76" s="29"/>
    </row>
    <row r="77" spans="1:43" x14ac:dyDescent="0.2">
      <c r="A77" s="87"/>
      <c r="B77" s="26"/>
      <c r="C77" s="46"/>
      <c r="D77" s="49"/>
      <c r="E77" s="105" t="s">
        <v>32</v>
      </c>
      <c r="F77" s="1" t="str">
        <f t="shared" si="90"/>
        <v>SL</v>
      </c>
      <c r="G77" s="111">
        <f>H78</f>
        <v>42979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3"/>
      <c r="AL77" s="4"/>
      <c r="AO77" s="28"/>
      <c r="AP77" s="29"/>
      <c r="AQ77" s="29"/>
    </row>
    <row r="78" spans="1:43" x14ac:dyDescent="0.2">
      <c r="A78" s="87"/>
      <c r="B78" s="26"/>
      <c r="C78" s="46"/>
      <c r="D78" s="49"/>
      <c r="E78" s="105" t="s">
        <v>32</v>
      </c>
      <c r="F78" s="1" t="str">
        <f t="shared" si="90"/>
        <v>SL</v>
      </c>
      <c r="G78" s="11"/>
      <c r="H78" s="15">
        <f>DATE(YEAR(S2),MONTH(S2)+8,1)</f>
        <v>42979</v>
      </c>
      <c r="I78" s="15">
        <f>H78+1</f>
        <v>42980</v>
      </c>
      <c r="J78" s="15">
        <f t="shared" ref="J78:AL79" si="91">I78+1</f>
        <v>42981</v>
      </c>
      <c r="K78" s="15">
        <f t="shared" si="91"/>
        <v>42982</v>
      </c>
      <c r="L78" s="15">
        <f t="shared" si="91"/>
        <v>42983</v>
      </c>
      <c r="M78" s="15">
        <f t="shared" si="91"/>
        <v>42984</v>
      </c>
      <c r="N78" s="15">
        <f t="shared" si="91"/>
        <v>42985</v>
      </c>
      <c r="O78" s="15">
        <f t="shared" si="91"/>
        <v>42986</v>
      </c>
      <c r="P78" s="15">
        <f t="shared" si="91"/>
        <v>42987</v>
      </c>
      <c r="Q78" s="15">
        <f t="shared" si="91"/>
        <v>42988</v>
      </c>
      <c r="R78" s="15">
        <f t="shared" si="91"/>
        <v>42989</v>
      </c>
      <c r="S78" s="15">
        <f t="shared" si="91"/>
        <v>42990</v>
      </c>
      <c r="T78" s="15">
        <f t="shared" si="91"/>
        <v>42991</v>
      </c>
      <c r="U78" s="15">
        <f t="shared" si="91"/>
        <v>42992</v>
      </c>
      <c r="V78" s="15">
        <f t="shared" si="91"/>
        <v>42993</v>
      </c>
      <c r="W78" s="15">
        <f t="shared" si="91"/>
        <v>42994</v>
      </c>
      <c r="X78" s="15">
        <f t="shared" si="91"/>
        <v>42995</v>
      </c>
      <c r="Y78" s="15">
        <f t="shared" si="91"/>
        <v>42996</v>
      </c>
      <c r="Z78" s="15">
        <f t="shared" si="91"/>
        <v>42997</v>
      </c>
      <c r="AA78" s="15">
        <f t="shared" si="91"/>
        <v>42998</v>
      </c>
      <c r="AB78" s="15">
        <f t="shared" si="91"/>
        <v>42999</v>
      </c>
      <c r="AC78" s="15">
        <f t="shared" si="91"/>
        <v>43000</v>
      </c>
      <c r="AD78" s="15">
        <f t="shared" si="91"/>
        <v>43001</v>
      </c>
      <c r="AE78" s="15">
        <f t="shared" si="91"/>
        <v>43002</v>
      </c>
      <c r="AF78" s="15">
        <f t="shared" si="91"/>
        <v>43003</v>
      </c>
      <c r="AG78" s="15">
        <f t="shared" si="91"/>
        <v>43004</v>
      </c>
      <c r="AH78" s="15">
        <f t="shared" si="91"/>
        <v>43005</v>
      </c>
      <c r="AI78" s="15">
        <f t="shared" si="91"/>
        <v>43006</v>
      </c>
      <c r="AJ78" s="15">
        <f t="shared" si="91"/>
        <v>43007</v>
      </c>
      <c r="AK78" s="15">
        <f t="shared" si="91"/>
        <v>43008</v>
      </c>
      <c r="AL78" s="6">
        <f t="shared" si="91"/>
        <v>43009</v>
      </c>
      <c r="AO78" s="28"/>
      <c r="AP78" s="29"/>
      <c r="AQ78" s="29"/>
    </row>
    <row r="79" spans="1:43" ht="13.5" thickBot="1" x14ac:dyDescent="0.25">
      <c r="A79" s="87"/>
      <c r="B79" s="26"/>
      <c r="C79" s="46"/>
      <c r="D79" s="49"/>
      <c r="E79" s="105" t="s">
        <v>32</v>
      </c>
      <c r="F79" s="1" t="str">
        <f t="shared" si="90"/>
        <v>SL</v>
      </c>
      <c r="G79" s="11"/>
      <c r="H79" s="59">
        <f>DATE(B2,Sheet1!D11,Sheet1!F3)</f>
        <v>42979</v>
      </c>
      <c r="I79" s="59">
        <f>H79+1</f>
        <v>42980</v>
      </c>
      <c r="J79" s="59">
        <f>I79+1</f>
        <v>42981</v>
      </c>
      <c r="K79" s="59">
        <f t="shared" si="91"/>
        <v>42982</v>
      </c>
      <c r="L79" s="59">
        <f t="shared" si="91"/>
        <v>42983</v>
      </c>
      <c r="M79" s="59">
        <f t="shared" si="91"/>
        <v>42984</v>
      </c>
      <c r="N79" s="59">
        <f t="shared" si="91"/>
        <v>42985</v>
      </c>
      <c r="O79" s="59">
        <f t="shared" si="91"/>
        <v>42986</v>
      </c>
      <c r="P79" s="59">
        <f t="shared" si="91"/>
        <v>42987</v>
      </c>
      <c r="Q79" s="59">
        <f t="shared" si="91"/>
        <v>42988</v>
      </c>
      <c r="R79" s="59">
        <f t="shared" si="91"/>
        <v>42989</v>
      </c>
      <c r="S79" s="59">
        <f t="shared" si="91"/>
        <v>42990</v>
      </c>
      <c r="T79" s="59">
        <f t="shared" si="91"/>
        <v>42991</v>
      </c>
      <c r="U79" s="59">
        <f t="shared" si="91"/>
        <v>42992</v>
      </c>
      <c r="V79" s="59">
        <f t="shared" si="91"/>
        <v>42993</v>
      </c>
      <c r="W79" s="59">
        <f t="shared" si="91"/>
        <v>42994</v>
      </c>
      <c r="X79" s="59">
        <f t="shared" si="91"/>
        <v>42995</v>
      </c>
      <c r="Y79" s="59">
        <f t="shared" si="91"/>
        <v>42996</v>
      </c>
      <c r="Z79" s="59">
        <f t="shared" si="91"/>
        <v>42997</v>
      </c>
      <c r="AA79" s="59">
        <f t="shared" si="91"/>
        <v>42998</v>
      </c>
      <c r="AB79" s="59">
        <f t="shared" si="91"/>
        <v>42999</v>
      </c>
      <c r="AC79" s="59">
        <f t="shared" si="91"/>
        <v>43000</v>
      </c>
      <c r="AD79" s="59">
        <f t="shared" si="91"/>
        <v>43001</v>
      </c>
      <c r="AE79" s="59">
        <f t="shared" si="91"/>
        <v>43002</v>
      </c>
      <c r="AF79" s="59">
        <f t="shared" si="91"/>
        <v>43003</v>
      </c>
      <c r="AG79" s="59">
        <f t="shared" si="91"/>
        <v>43004</v>
      </c>
      <c r="AH79" s="59">
        <f t="shared" si="91"/>
        <v>43005</v>
      </c>
      <c r="AI79" s="59">
        <f t="shared" si="91"/>
        <v>43006</v>
      </c>
      <c r="AJ79" s="59">
        <f t="shared" si="91"/>
        <v>43007</v>
      </c>
      <c r="AK79" s="59">
        <f t="shared" si="91"/>
        <v>43008</v>
      </c>
      <c r="AL79" s="6"/>
      <c r="AO79" s="28"/>
      <c r="AP79" s="29"/>
      <c r="AQ79" s="29"/>
    </row>
    <row r="80" spans="1:43" x14ac:dyDescent="0.2">
      <c r="A80" s="87"/>
      <c r="B80" s="26"/>
      <c r="C80" s="47"/>
      <c r="D80" s="49"/>
      <c r="E80" s="105" t="s">
        <v>32</v>
      </c>
      <c r="F80" s="1" t="str">
        <f t="shared" si="90"/>
        <v>SL</v>
      </c>
      <c r="G80" s="17" t="str">
        <f>G16</f>
        <v>employee01</v>
      </c>
      <c r="H80" s="9">
        <f t="shared" ref="H80:I83" si="92">SUMPRODUCT(($G80=SNames)*(SFrom&lt;=H$78)*(STo&gt;=H$78))</f>
        <v>0</v>
      </c>
      <c r="I80" s="9">
        <f t="shared" si="92"/>
        <v>0</v>
      </c>
      <c r="J80" s="9">
        <f t="shared" ref="J80:Q83" si="93">SUMPRODUCT(($G80=SNames)*(SFrom&lt;=J$78)*(STo&gt;=J$78))+IF(WEEKDAY(J$78,17)&gt;5,2,0)</f>
        <v>0</v>
      </c>
      <c r="K80" s="9">
        <f t="shared" si="93"/>
        <v>0</v>
      </c>
      <c r="L80" s="9">
        <f t="shared" si="93"/>
        <v>0</v>
      </c>
      <c r="M80" s="9">
        <f t="shared" si="93"/>
        <v>0</v>
      </c>
      <c r="N80" s="9">
        <f t="shared" ref="N80:P83" si="94">SUMPRODUCT(($G80=SNames)*(SFrom&lt;=N$78)*(STo&gt;=N$78))</f>
        <v>0</v>
      </c>
      <c r="O80" s="9">
        <f t="shared" si="94"/>
        <v>0</v>
      </c>
      <c r="P80" s="9">
        <f>SUMPRODUCT(($G80=SNames)*(SFrom&lt;=P$78)*(STo&gt;=P$78))</f>
        <v>0</v>
      </c>
      <c r="Q80" s="9">
        <f t="shared" si="93"/>
        <v>0</v>
      </c>
      <c r="R80" s="9">
        <f t="shared" ref="R80:AA83" si="95">SUMPRODUCT(($G80=SNames)*(SFrom&lt;=R$78)*(STo&gt;=R$78))+IF(WEEKDAY(R$78,17)&gt;5,2,0)</f>
        <v>0</v>
      </c>
      <c r="S80" s="9">
        <f t="shared" si="95"/>
        <v>0</v>
      </c>
      <c r="T80" s="9">
        <f t="shared" si="95"/>
        <v>0</v>
      </c>
      <c r="U80" s="9">
        <f t="shared" ref="U80:W83" si="96">SUMPRODUCT(($G80=SNames)*(SFrom&lt;=U$78)*(STo&gt;=U$78))</f>
        <v>0</v>
      </c>
      <c r="V80" s="9">
        <f t="shared" si="96"/>
        <v>0</v>
      </c>
      <c r="W80" s="9">
        <f>SUMPRODUCT(($G80=SNames)*(SFrom&lt;=W$78)*(STo&gt;=W$78))</f>
        <v>0</v>
      </c>
      <c r="X80" s="9">
        <f t="shared" si="95"/>
        <v>0</v>
      </c>
      <c r="Y80" s="9">
        <f t="shared" si="95"/>
        <v>0</v>
      </c>
      <c r="Z80" s="9">
        <f t="shared" si="95"/>
        <v>0</v>
      </c>
      <c r="AA80" s="9">
        <f t="shared" si="95"/>
        <v>0</v>
      </c>
      <c r="AB80" s="9">
        <f t="shared" ref="AB80:AD83" si="97">SUMPRODUCT(($G80=SNames)*(SFrom&lt;=AB$78)*(STo&gt;=AB$78))</f>
        <v>0</v>
      </c>
      <c r="AC80" s="9">
        <f t="shared" si="97"/>
        <v>0</v>
      </c>
      <c r="AD80" s="9">
        <f>SUMPRODUCT(($G80=SNames)*(SFrom&lt;=AD$78)*(STo&gt;=AD$78))</f>
        <v>0</v>
      </c>
      <c r="AE80" s="9">
        <f t="shared" ref="AE80:AH83" si="98">SUMPRODUCT(($G80=SNames)*(SFrom&lt;=AE$78)*(STo&gt;=AE$78))+IF(WEEKDAY(AE$78,17)&gt;5,2,0)</f>
        <v>0</v>
      </c>
      <c r="AF80" s="9">
        <f t="shared" si="98"/>
        <v>0</v>
      </c>
      <c r="AG80" s="9">
        <f t="shared" si="98"/>
        <v>0</v>
      </c>
      <c r="AH80" s="9">
        <f t="shared" si="98"/>
        <v>0</v>
      </c>
      <c r="AI80" s="9">
        <f t="shared" ref="AI80:AK83" si="99">SUMPRODUCT(($G80=SNames)*(SFrom&lt;=AI$78)*(STo&gt;=AI$78))</f>
        <v>0</v>
      </c>
      <c r="AJ80" s="9">
        <f t="shared" si="99"/>
        <v>0</v>
      </c>
      <c r="AK80" s="9">
        <f>SUMPRODUCT(($G80=SNames)*(SFrom&lt;=AK$78)*(STo&gt;=AK$78))</f>
        <v>0</v>
      </c>
      <c r="AL80" s="1">
        <f>IF(AL$85="Y",SUMPRODUCT(($G25=SNames)*(SFrom&lt;=AL$78)*(STo&gt;=AL$78))+IF(WEEKDAY(AL$78,2)&gt;5,2,0),0)</f>
        <v>0</v>
      </c>
      <c r="AO80" s="32">
        <f t="shared" si="81"/>
        <v>0</v>
      </c>
      <c r="AP80" s="32">
        <f>COUNTIF(H80:AL80,4)</f>
        <v>0</v>
      </c>
      <c r="AQ80" s="29"/>
    </row>
    <row r="81" spans="1:43" x14ac:dyDescent="0.2">
      <c r="A81" s="87"/>
      <c r="B81" s="26"/>
      <c r="C81" s="46"/>
      <c r="D81" s="49"/>
      <c r="E81" s="105" t="s">
        <v>32</v>
      </c>
      <c r="F81" s="1" t="str">
        <f t="shared" si="90"/>
        <v>SL</v>
      </c>
      <c r="G81" s="18" t="str">
        <f>G17</f>
        <v>employee02</v>
      </c>
      <c r="H81" s="9">
        <f t="shared" si="92"/>
        <v>0</v>
      </c>
      <c r="I81" s="9">
        <f t="shared" si="92"/>
        <v>0</v>
      </c>
      <c r="J81" s="9">
        <f t="shared" si="93"/>
        <v>0</v>
      </c>
      <c r="K81" s="9">
        <f t="shared" si="93"/>
        <v>0</v>
      </c>
      <c r="L81" s="9">
        <f t="shared" si="93"/>
        <v>0</v>
      </c>
      <c r="M81" s="9">
        <f t="shared" si="93"/>
        <v>0</v>
      </c>
      <c r="N81" s="9">
        <f t="shared" si="94"/>
        <v>0</v>
      </c>
      <c r="O81" s="9">
        <f t="shared" si="94"/>
        <v>0</v>
      </c>
      <c r="P81" s="9">
        <f t="shared" si="94"/>
        <v>0</v>
      </c>
      <c r="Q81" s="9">
        <f t="shared" si="93"/>
        <v>0</v>
      </c>
      <c r="R81" s="9">
        <f t="shared" si="95"/>
        <v>0</v>
      </c>
      <c r="S81" s="9">
        <f t="shared" si="95"/>
        <v>0</v>
      </c>
      <c r="T81" s="9">
        <f t="shared" si="95"/>
        <v>0</v>
      </c>
      <c r="U81" s="9">
        <f t="shared" si="96"/>
        <v>0</v>
      </c>
      <c r="V81" s="9">
        <f t="shared" si="96"/>
        <v>0</v>
      </c>
      <c r="W81" s="9">
        <f t="shared" si="96"/>
        <v>0</v>
      </c>
      <c r="X81" s="9">
        <f t="shared" si="95"/>
        <v>0</v>
      </c>
      <c r="Y81" s="9">
        <f t="shared" si="95"/>
        <v>0</v>
      </c>
      <c r="Z81" s="9">
        <f t="shared" si="95"/>
        <v>0</v>
      </c>
      <c r="AA81" s="9">
        <f t="shared" si="95"/>
        <v>0</v>
      </c>
      <c r="AB81" s="9">
        <f t="shared" si="97"/>
        <v>0</v>
      </c>
      <c r="AC81" s="9">
        <f t="shared" si="97"/>
        <v>0</v>
      </c>
      <c r="AD81" s="9">
        <f>SUMPRODUCT(($G81=SNames)*(SFrom&lt;=AD$78)*(STo&gt;=AD$78))</f>
        <v>0</v>
      </c>
      <c r="AE81" s="9">
        <f t="shared" si="98"/>
        <v>0</v>
      </c>
      <c r="AF81" s="9">
        <f t="shared" si="98"/>
        <v>0</v>
      </c>
      <c r="AG81" s="9">
        <f t="shared" si="98"/>
        <v>0</v>
      </c>
      <c r="AH81" s="9">
        <f t="shared" si="98"/>
        <v>0</v>
      </c>
      <c r="AI81" s="9">
        <f t="shared" si="99"/>
        <v>0</v>
      </c>
      <c r="AJ81" s="9">
        <f t="shared" si="99"/>
        <v>0</v>
      </c>
      <c r="AK81" s="9">
        <f t="shared" si="99"/>
        <v>0</v>
      </c>
      <c r="AL81" s="1">
        <f>IF(AL$85="Y",SUMPRODUCT(($G26=SNames)*(SFrom&lt;=AL$78)*(STo&gt;=AL$78))+IF(WEEKDAY(AL$78,2)&gt;5,2,0),0)</f>
        <v>0</v>
      </c>
      <c r="AO81" s="33">
        <f t="shared" si="81"/>
        <v>0</v>
      </c>
      <c r="AP81" s="33">
        <f>COUNTIF(H81:AL81,4)</f>
        <v>0</v>
      </c>
      <c r="AQ81" s="29"/>
    </row>
    <row r="82" spans="1:43" x14ac:dyDescent="0.2">
      <c r="A82" s="87"/>
      <c r="B82" s="26"/>
      <c r="C82" s="46"/>
      <c r="D82" s="49"/>
      <c r="E82" s="105" t="s">
        <v>32</v>
      </c>
      <c r="F82" s="1" t="str">
        <f t="shared" si="90"/>
        <v>SL</v>
      </c>
      <c r="G82" s="19" t="str">
        <f>G18</f>
        <v>employee03</v>
      </c>
      <c r="H82" s="9">
        <f t="shared" si="92"/>
        <v>0</v>
      </c>
      <c r="I82" s="9">
        <f t="shared" si="92"/>
        <v>0</v>
      </c>
      <c r="J82" s="9">
        <f t="shared" si="93"/>
        <v>0</v>
      </c>
      <c r="K82" s="9">
        <f t="shared" si="93"/>
        <v>0</v>
      </c>
      <c r="L82" s="9">
        <f t="shared" si="93"/>
        <v>0</v>
      </c>
      <c r="M82" s="9">
        <f t="shared" si="93"/>
        <v>0</v>
      </c>
      <c r="N82" s="9">
        <f t="shared" si="94"/>
        <v>0</v>
      </c>
      <c r="O82" s="9">
        <f t="shared" si="94"/>
        <v>0</v>
      </c>
      <c r="P82" s="9">
        <f t="shared" si="94"/>
        <v>0</v>
      </c>
      <c r="Q82" s="9">
        <f t="shared" si="93"/>
        <v>0</v>
      </c>
      <c r="R82" s="9">
        <f t="shared" si="95"/>
        <v>0</v>
      </c>
      <c r="S82" s="9">
        <f t="shared" si="95"/>
        <v>0</v>
      </c>
      <c r="T82" s="9">
        <f t="shared" si="95"/>
        <v>0</v>
      </c>
      <c r="U82" s="9">
        <f t="shared" si="96"/>
        <v>0</v>
      </c>
      <c r="V82" s="9">
        <f t="shared" si="96"/>
        <v>0</v>
      </c>
      <c r="W82" s="9">
        <f t="shared" si="96"/>
        <v>0</v>
      </c>
      <c r="X82" s="9">
        <f t="shared" si="95"/>
        <v>0</v>
      </c>
      <c r="Y82" s="9">
        <f t="shared" si="95"/>
        <v>0</v>
      </c>
      <c r="Z82" s="9">
        <f t="shared" si="95"/>
        <v>0</v>
      </c>
      <c r="AA82" s="9">
        <f t="shared" si="95"/>
        <v>0</v>
      </c>
      <c r="AB82" s="9">
        <f t="shared" si="97"/>
        <v>0</v>
      </c>
      <c r="AC82" s="9">
        <f t="shared" si="97"/>
        <v>0</v>
      </c>
      <c r="AD82" s="9">
        <f t="shared" si="97"/>
        <v>0</v>
      </c>
      <c r="AE82" s="9">
        <f t="shared" si="98"/>
        <v>0</v>
      </c>
      <c r="AF82" s="9">
        <f t="shared" si="98"/>
        <v>0</v>
      </c>
      <c r="AG82" s="9">
        <f t="shared" si="98"/>
        <v>0</v>
      </c>
      <c r="AH82" s="9">
        <f t="shared" si="98"/>
        <v>0</v>
      </c>
      <c r="AI82" s="9">
        <f t="shared" si="99"/>
        <v>0</v>
      </c>
      <c r="AJ82" s="9">
        <f t="shared" si="99"/>
        <v>0</v>
      </c>
      <c r="AK82" s="9">
        <f t="shared" si="99"/>
        <v>0</v>
      </c>
      <c r="AL82" s="1">
        <f>IF(AL$85="Y",SUMPRODUCT(($G27=SNames)*(SFrom&lt;=AL$78)*(STo&gt;=AL$78))+IF(WEEKDAY(AL$78,2)&gt;5,2,0),0)</f>
        <v>0</v>
      </c>
      <c r="AO82" s="34">
        <f t="shared" si="81"/>
        <v>0</v>
      </c>
      <c r="AP82" s="34">
        <f>COUNTIF(H82:AL82,4)</f>
        <v>0</v>
      </c>
      <c r="AQ82" s="29"/>
    </row>
    <row r="83" spans="1:43" ht="13.5" thickBot="1" x14ac:dyDescent="0.25">
      <c r="A83" s="87"/>
      <c r="B83" s="26"/>
      <c r="C83" s="46"/>
      <c r="D83" s="49"/>
      <c r="E83" s="105" t="s">
        <v>32</v>
      </c>
      <c r="F83" s="1" t="str">
        <f t="shared" si="90"/>
        <v>SL</v>
      </c>
      <c r="G83" s="12" t="str">
        <f>G19</f>
        <v>employee04</v>
      </c>
      <c r="H83" s="9">
        <f t="shared" si="92"/>
        <v>0</v>
      </c>
      <c r="I83" s="9">
        <f t="shared" si="92"/>
        <v>0</v>
      </c>
      <c r="J83" s="9">
        <f t="shared" si="93"/>
        <v>0</v>
      </c>
      <c r="K83" s="9">
        <f t="shared" si="93"/>
        <v>0</v>
      </c>
      <c r="L83" s="9">
        <f t="shared" si="93"/>
        <v>0</v>
      </c>
      <c r="M83" s="9">
        <f t="shared" si="93"/>
        <v>0</v>
      </c>
      <c r="N83" s="9">
        <f t="shared" si="94"/>
        <v>0</v>
      </c>
      <c r="O83" s="9">
        <f t="shared" si="94"/>
        <v>0</v>
      </c>
      <c r="P83" s="9">
        <f t="shared" si="94"/>
        <v>0</v>
      </c>
      <c r="Q83" s="9">
        <f t="shared" si="93"/>
        <v>0</v>
      </c>
      <c r="R83" s="9">
        <f t="shared" si="95"/>
        <v>0</v>
      </c>
      <c r="S83" s="9">
        <f t="shared" si="95"/>
        <v>0</v>
      </c>
      <c r="T83" s="9">
        <f t="shared" si="95"/>
        <v>0</v>
      </c>
      <c r="U83" s="9">
        <f t="shared" si="96"/>
        <v>0</v>
      </c>
      <c r="V83" s="9">
        <f t="shared" si="96"/>
        <v>0</v>
      </c>
      <c r="W83" s="9">
        <f t="shared" si="96"/>
        <v>0</v>
      </c>
      <c r="X83" s="9">
        <f t="shared" si="95"/>
        <v>0</v>
      </c>
      <c r="Y83" s="9">
        <f t="shared" si="95"/>
        <v>0</v>
      </c>
      <c r="Z83" s="9">
        <f t="shared" si="95"/>
        <v>0</v>
      </c>
      <c r="AA83" s="9">
        <f t="shared" si="95"/>
        <v>0</v>
      </c>
      <c r="AB83" s="9">
        <f t="shared" si="97"/>
        <v>0</v>
      </c>
      <c r="AC83" s="9">
        <f t="shared" si="97"/>
        <v>0</v>
      </c>
      <c r="AD83" s="9">
        <f t="shared" si="97"/>
        <v>0</v>
      </c>
      <c r="AE83" s="9">
        <f t="shared" si="98"/>
        <v>0</v>
      </c>
      <c r="AF83" s="9">
        <f t="shared" si="98"/>
        <v>0</v>
      </c>
      <c r="AG83" s="9">
        <f t="shared" si="98"/>
        <v>0</v>
      </c>
      <c r="AH83" s="9">
        <f t="shared" si="98"/>
        <v>0</v>
      </c>
      <c r="AI83" s="9">
        <f t="shared" si="99"/>
        <v>0</v>
      </c>
      <c r="AJ83" s="9">
        <f t="shared" si="99"/>
        <v>0</v>
      </c>
      <c r="AK83" s="9">
        <f t="shared" si="99"/>
        <v>0</v>
      </c>
      <c r="AL83" s="1">
        <f>IF(AL$85="Y",SUMPRODUCT(($G28=SNames)*(SFrom&lt;=AL$78)*(STo&gt;=AL$78))+IF(WEEKDAY(AL$78,2)&gt;5,2,0),0)</f>
        <v>0</v>
      </c>
      <c r="AO83" s="35">
        <f t="shared" si="81"/>
        <v>0</v>
      </c>
      <c r="AP83" s="35">
        <f>COUNTIF(H83:AL83,4)</f>
        <v>0</v>
      </c>
      <c r="AQ83" s="29"/>
    </row>
    <row r="84" spans="1:43" x14ac:dyDescent="0.2">
      <c r="A84" s="87"/>
      <c r="B84" s="26"/>
      <c r="C84" s="46"/>
      <c r="D84" s="49"/>
      <c r="E84" s="105" t="s">
        <v>32</v>
      </c>
      <c r="F84" s="1" t="str">
        <f t="shared" si="90"/>
        <v>SL</v>
      </c>
      <c r="AO84" s="28"/>
      <c r="AP84" s="29"/>
      <c r="AQ84" s="29"/>
    </row>
    <row r="85" spans="1:43" x14ac:dyDescent="0.2">
      <c r="A85" s="87"/>
      <c r="B85" s="26"/>
      <c r="C85" s="46"/>
      <c r="D85" s="49"/>
      <c r="E85" s="105" t="s">
        <v>32</v>
      </c>
      <c r="F85" s="1" t="str">
        <f t="shared" si="90"/>
        <v>SL</v>
      </c>
      <c r="AI85" s="4" t="str">
        <f>IF(MONTH(AI78)=MONTH($H78),"Y","N")</f>
        <v>Y</v>
      </c>
      <c r="AJ85" s="4" t="str">
        <f>IF(MONTH(AJ78)=MONTH($H78),"Y","N")</f>
        <v>Y</v>
      </c>
      <c r="AK85" s="4" t="str">
        <f>IF(MONTH(AK78)=MONTH($H78),"Y","N")</f>
        <v>Y</v>
      </c>
      <c r="AL85" s="4" t="str">
        <f>IF(MONTH(AL78)=MONTH($H78),"Y","N")</f>
        <v>N</v>
      </c>
      <c r="AO85" s="28"/>
      <c r="AP85" s="29"/>
      <c r="AQ85" s="29"/>
    </row>
    <row r="86" spans="1:43" ht="11.25" customHeight="1" x14ac:dyDescent="0.2">
      <c r="A86" s="87"/>
      <c r="B86" s="26"/>
      <c r="C86" s="46"/>
      <c r="D86" s="49"/>
      <c r="E86" s="105" t="s">
        <v>32</v>
      </c>
      <c r="F86" s="1" t="str">
        <f t="shared" si="90"/>
        <v>SL</v>
      </c>
      <c r="G86" s="111">
        <f>H87</f>
        <v>43009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3"/>
      <c r="AO86" s="28"/>
      <c r="AP86" s="29"/>
      <c r="AQ86" s="29"/>
    </row>
    <row r="87" spans="1:43" ht="11.25" customHeight="1" x14ac:dyDescent="0.2">
      <c r="A87" s="87"/>
      <c r="B87" s="26"/>
      <c r="C87" s="46"/>
      <c r="D87" s="49"/>
      <c r="E87" s="105" t="s">
        <v>32</v>
      </c>
      <c r="F87" s="1" t="str">
        <f t="shared" si="90"/>
        <v>SL</v>
      </c>
      <c r="G87" s="11"/>
      <c r="H87" s="15">
        <f>DATE(YEAR(S2),MONTH(S2)+9,1)</f>
        <v>43009</v>
      </c>
      <c r="I87" s="15">
        <f>H87+1</f>
        <v>43010</v>
      </c>
      <c r="J87" s="15">
        <f t="shared" ref="J87:AL88" si="100">I87+1</f>
        <v>43011</v>
      </c>
      <c r="K87" s="15">
        <f t="shared" si="100"/>
        <v>43012</v>
      </c>
      <c r="L87" s="15">
        <f t="shared" si="100"/>
        <v>43013</v>
      </c>
      <c r="M87" s="15">
        <f t="shared" si="100"/>
        <v>43014</v>
      </c>
      <c r="N87" s="15">
        <f t="shared" si="100"/>
        <v>43015</v>
      </c>
      <c r="O87" s="15">
        <f t="shared" si="100"/>
        <v>43016</v>
      </c>
      <c r="P87" s="15">
        <f t="shared" si="100"/>
        <v>43017</v>
      </c>
      <c r="Q87" s="15">
        <f t="shared" si="100"/>
        <v>43018</v>
      </c>
      <c r="R87" s="15">
        <f t="shared" si="100"/>
        <v>43019</v>
      </c>
      <c r="S87" s="15">
        <f t="shared" si="100"/>
        <v>43020</v>
      </c>
      <c r="T87" s="15">
        <f t="shared" si="100"/>
        <v>43021</v>
      </c>
      <c r="U87" s="15">
        <f t="shared" si="100"/>
        <v>43022</v>
      </c>
      <c r="V87" s="15">
        <f t="shared" si="100"/>
        <v>43023</v>
      </c>
      <c r="W87" s="15">
        <f t="shared" si="100"/>
        <v>43024</v>
      </c>
      <c r="X87" s="15">
        <f t="shared" si="100"/>
        <v>43025</v>
      </c>
      <c r="Y87" s="15">
        <f t="shared" si="100"/>
        <v>43026</v>
      </c>
      <c r="Z87" s="15">
        <f t="shared" si="100"/>
        <v>43027</v>
      </c>
      <c r="AA87" s="15">
        <f t="shared" si="100"/>
        <v>43028</v>
      </c>
      <c r="AB87" s="15">
        <f t="shared" si="100"/>
        <v>43029</v>
      </c>
      <c r="AC87" s="15">
        <f t="shared" si="100"/>
        <v>43030</v>
      </c>
      <c r="AD87" s="15">
        <f t="shared" si="100"/>
        <v>43031</v>
      </c>
      <c r="AE87" s="15">
        <f t="shared" si="100"/>
        <v>43032</v>
      </c>
      <c r="AF87" s="15">
        <f t="shared" si="100"/>
        <v>43033</v>
      </c>
      <c r="AG87" s="15">
        <f t="shared" si="100"/>
        <v>43034</v>
      </c>
      <c r="AH87" s="15">
        <f t="shared" si="100"/>
        <v>43035</v>
      </c>
      <c r="AI87" s="15">
        <f t="shared" si="100"/>
        <v>43036</v>
      </c>
      <c r="AJ87" s="15">
        <f t="shared" si="100"/>
        <v>43037</v>
      </c>
      <c r="AK87" s="15">
        <f t="shared" si="100"/>
        <v>43038</v>
      </c>
      <c r="AL87" s="15">
        <f t="shared" si="100"/>
        <v>43039</v>
      </c>
      <c r="AO87" s="28"/>
      <c r="AP87" s="29"/>
      <c r="AQ87" s="29"/>
    </row>
    <row r="88" spans="1:43" ht="11.25" customHeight="1" thickBot="1" x14ac:dyDescent="0.25">
      <c r="A88" s="87"/>
      <c r="B88" s="26"/>
      <c r="C88" s="46"/>
      <c r="D88" s="49"/>
      <c r="E88" s="105" t="s">
        <v>32</v>
      </c>
      <c r="F88" s="1" t="str">
        <f t="shared" si="90"/>
        <v>SL</v>
      </c>
      <c r="G88" s="11"/>
      <c r="H88" s="59">
        <f>DATE(B2,Sheet1!D12,Sheet1!F3)</f>
        <v>43009</v>
      </c>
      <c r="I88" s="59">
        <f>H88+1</f>
        <v>43010</v>
      </c>
      <c r="J88" s="59">
        <f t="shared" si="100"/>
        <v>43011</v>
      </c>
      <c r="K88" s="59">
        <f t="shared" si="100"/>
        <v>43012</v>
      </c>
      <c r="L88" s="59">
        <f t="shared" si="100"/>
        <v>43013</v>
      </c>
      <c r="M88" s="59">
        <f t="shared" si="100"/>
        <v>43014</v>
      </c>
      <c r="N88" s="59">
        <f t="shared" si="100"/>
        <v>43015</v>
      </c>
      <c r="O88" s="59">
        <f t="shared" si="100"/>
        <v>43016</v>
      </c>
      <c r="P88" s="59">
        <f t="shared" si="100"/>
        <v>43017</v>
      </c>
      <c r="Q88" s="59">
        <f t="shared" si="100"/>
        <v>43018</v>
      </c>
      <c r="R88" s="59">
        <f t="shared" si="100"/>
        <v>43019</v>
      </c>
      <c r="S88" s="59">
        <f t="shared" si="100"/>
        <v>43020</v>
      </c>
      <c r="T88" s="59">
        <f t="shared" si="100"/>
        <v>43021</v>
      </c>
      <c r="U88" s="59">
        <f t="shared" si="100"/>
        <v>43022</v>
      </c>
      <c r="V88" s="59">
        <f t="shared" si="100"/>
        <v>43023</v>
      </c>
      <c r="W88" s="59">
        <f t="shared" si="100"/>
        <v>43024</v>
      </c>
      <c r="X88" s="59">
        <f t="shared" si="100"/>
        <v>43025</v>
      </c>
      <c r="Y88" s="59">
        <f t="shared" si="100"/>
        <v>43026</v>
      </c>
      <c r="Z88" s="59">
        <f t="shared" si="100"/>
        <v>43027</v>
      </c>
      <c r="AA88" s="59">
        <f t="shared" si="100"/>
        <v>43028</v>
      </c>
      <c r="AB88" s="59">
        <f t="shared" si="100"/>
        <v>43029</v>
      </c>
      <c r="AC88" s="59">
        <f t="shared" si="100"/>
        <v>43030</v>
      </c>
      <c r="AD88" s="59">
        <f t="shared" si="100"/>
        <v>43031</v>
      </c>
      <c r="AE88" s="59">
        <f t="shared" si="100"/>
        <v>43032</v>
      </c>
      <c r="AF88" s="59">
        <f t="shared" si="100"/>
        <v>43033</v>
      </c>
      <c r="AG88" s="59">
        <f t="shared" si="100"/>
        <v>43034</v>
      </c>
      <c r="AH88" s="59">
        <f t="shared" si="100"/>
        <v>43035</v>
      </c>
      <c r="AI88" s="59">
        <f t="shared" si="100"/>
        <v>43036</v>
      </c>
      <c r="AJ88" s="59">
        <f t="shared" si="100"/>
        <v>43037</v>
      </c>
      <c r="AK88" s="59">
        <f t="shared" si="100"/>
        <v>43038</v>
      </c>
      <c r="AL88" s="59">
        <f t="shared" si="100"/>
        <v>43039</v>
      </c>
      <c r="AO88" s="28"/>
      <c r="AP88" s="29"/>
      <c r="AQ88" s="29"/>
    </row>
    <row r="89" spans="1:43" ht="11.25" customHeight="1" x14ac:dyDescent="0.2">
      <c r="A89" s="87"/>
      <c r="B89" s="26"/>
      <c r="C89" s="46"/>
      <c r="D89" s="49"/>
      <c r="E89" s="105" t="s">
        <v>32</v>
      </c>
      <c r="F89" s="1" t="str">
        <f t="shared" si="90"/>
        <v>SL</v>
      </c>
      <c r="G89" s="17" t="str">
        <f>G7</f>
        <v>employee01</v>
      </c>
      <c r="H89" s="9">
        <f t="shared" ref="H89:Q92" si="101">SUMPRODUCT(($G89=SNames)*(SFrom&lt;=H$87)*(STo&gt;=H$87))+IF(WEEKDAY(H$87,17)&gt;5,2,0)</f>
        <v>0</v>
      </c>
      <c r="I89" s="9">
        <f t="shared" si="101"/>
        <v>0</v>
      </c>
      <c r="J89" s="9">
        <f t="shared" si="101"/>
        <v>0</v>
      </c>
      <c r="K89" s="9">
        <f t="shared" si="101"/>
        <v>0</v>
      </c>
      <c r="L89" s="9">
        <f t="shared" ref="L89:N92" si="102">SUMPRODUCT(($G89=SNames)*(SFrom&lt;=L$87)*(STo&gt;=L$87))</f>
        <v>0</v>
      </c>
      <c r="M89" s="9">
        <f t="shared" si="102"/>
        <v>0</v>
      </c>
      <c r="N89" s="9">
        <f>SUMPRODUCT(($G89=SNames)*(SFrom&lt;=N$87)*(STo&gt;=N$87))</f>
        <v>0</v>
      </c>
      <c r="O89" s="9">
        <f t="shared" si="101"/>
        <v>0</v>
      </c>
      <c r="P89" s="9">
        <f t="shared" si="101"/>
        <v>0</v>
      </c>
      <c r="Q89" s="9">
        <f t="shared" si="101"/>
        <v>0</v>
      </c>
      <c r="R89" s="9">
        <f t="shared" ref="R89:Y92" si="103">SUMPRODUCT(($G89=SNames)*(SFrom&lt;=R$87)*(STo&gt;=R$87))+IF(WEEKDAY(R$87,17)&gt;5,2,0)</f>
        <v>0</v>
      </c>
      <c r="S89" s="9">
        <f t="shared" ref="S89:U92" si="104">SUMPRODUCT(($G89=SNames)*(SFrom&lt;=S$87)*(STo&gt;=S$87))</f>
        <v>0</v>
      </c>
      <c r="T89" s="9">
        <f t="shared" si="104"/>
        <v>0</v>
      </c>
      <c r="U89" s="9">
        <f>SUMPRODUCT(($G89=SNames)*(SFrom&lt;=U$87)*(STo&gt;=U$87))</f>
        <v>0</v>
      </c>
      <c r="V89" s="9">
        <f t="shared" si="103"/>
        <v>0</v>
      </c>
      <c r="W89" s="9">
        <f t="shared" si="103"/>
        <v>0</v>
      </c>
      <c r="X89" s="9">
        <f t="shared" si="103"/>
        <v>0</v>
      </c>
      <c r="Y89" s="9">
        <f t="shared" si="103"/>
        <v>0</v>
      </c>
      <c r="Z89" s="9">
        <f t="shared" ref="Z89:AB92" si="105">SUMPRODUCT(($G89=SNames)*(SFrom&lt;=Z$87)*(STo&gt;=Z$87))</f>
        <v>0</v>
      </c>
      <c r="AA89" s="9">
        <f t="shared" si="105"/>
        <v>0</v>
      </c>
      <c r="AB89" s="9">
        <f>SUMPRODUCT(($G89=SNames)*(SFrom&lt;=AB$87)*(STo&gt;=AB$87))</f>
        <v>0</v>
      </c>
      <c r="AC89" s="9">
        <f t="shared" ref="AC89:AL92" si="106">SUMPRODUCT(($G89=SNames)*(SFrom&lt;=AC$87)*(STo&gt;=AC$87))+IF(WEEKDAY(AC$87,17)&gt;5,2,0)</f>
        <v>0</v>
      </c>
      <c r="AD89" s="9">
        <f t="shared" si="106"/>
        <v>0</v>
      </c>
      <c r="AE89" s="9">
        <f t="shared" si="106"/>
        <v>0</v>
      </c>
      <c r="AF89" s="9">
        <f t="shared" si="106"/>
        <v>0</v>
      </c>
      <c r="AG89" s="9">
        <f t="shared" ref="AG89:AI92" si="107">SUMPRODUCT(($G89=SNames)*(SFrom&lt;=AG$87)*(STo&gt;=AG$87))</f>
        <v>0</v>
      </c>
      <c r="AH89" s="9">
        <f t="shared" si="107"/>
        <v>0</v>
      </c>
      <c r="AI89" s="9">
        <f>SUMPRODUCT(($G89=SNames)*(SFrom&lt;=AI$87)*(STo&gt;=AI$87))</f>
        <v>0</v>
      </c>
      <c r="AJ89" s="9">
        <f t="shared" si="106"/>
        <v>0</v>
      </c>
      <c r="AK89" s="9">
        <f t="shared" si="106"/>
        <v>0</v>
      </c>
      <c r="AL89" s="9">
        <f t="shared" si="106"/>
        <v>0</v>
      </c>
      <c r="AO89" s="32">
        <f t="shared" si="81"/>
        <v>0</v>
      </c>
      <c r="AP89" s="32">
        <f>COUNTIF(H89:AL89,4)</f>
        <v>0</v>
      </c>
      <c r="AQ89" s="29"/>
    </row>
    <row r="90" spans="1:43" ht="11.25" customHeight="1" x14ac:dyDescent="0.2">
      <c r="A90" s="87"/>
      <c r="B90" s="26"/>
      <c r="C90" s="46"/>
      <c r="D90" s="49"/>
      <c r="E90" s="105" t="s">
        <v>32</v>
      </c>
      <c r="F90" s="1" t="str">
        <f t="shared" si="90"/>
        <v>SL</v>
      </c>
      <c r="G90" s="18" t="str">
        <f>G8</f>
        <v>employee02</v>
      </c>
      <c r="H90" s="9">
        <f t="shared" si="101"/>
        <v>0</v>
      </c>
      <c r="I90" s="9">
        <f t="shared" si="101"/>
        <v>0</v>
      </c>
      <c r="J90" s="9">
        <f t="shared" si="101"/>
        <v>0</v>
      </c>
      <c r="K90" s="9">
        <f t="shared" si="101"/>
        <v>0</v>
      </c>
      <c r="L90" s="9">
        <f t="shared" si="102"/>
        <v>0</v>
      </c>
      <c r="M90" s="9">
        <f t="shared" si="102"/>
        <v>0</v>
      </c>
      <c r="N90" s="9">
        <f t="shared" si="102"/>
        <v>0</v>
      </c>
      <c r="O90" s="9">
        <f t="shared" si="101"/>
        <v>0</v>
      </c>
      <c r="P90" s="9">
        <f t="shared" si="101"/>
        <v>0</v>
      </c>
      <c r="Q90" s="9">
        <f t="shared" si="101"/>
        <v>0</v>
      </c>
      <c r="R90" s="9">
        <f t="shared" si="103"/>
        <v>0</v>
      </c>
      <c r="S90" s="9">
        <f t="shared" si="104"/>
        <v>0</v>
      </c>
      <c r="T90" s="9">
        <f t="shared" si="104"/>
        <v>0</v>
      </c>
      <c r="U90" s="9">
        <f t="shared" si="104"/>
        <v>0</v>
      </c>
      <c r="V90" s="9">
        <f t="shared" si="103"/>
        <v>0</v>
      </c>
      <c r="W90" s="9">
        <f t="shared" si="103"/>
        <v>0</v>
      </c>
      <c r="X90" s="9">
        <f t="shared" si="103"/>
        <v>0</v>
      </c>
      <c r="Y90" s="9">
        <f t="shared" si="103"/>
        <v>0</v>
      </c>
      <c r="Z90" s="9">
        <f t="shared" si="105"/>
        <v>0</v>
      </c>
      <c r="AA90" s="9">
        <f t="shared" si="105"/>
        <v>0</v>
      </c>
      <c r="AB90" s="9">
        <f t="shared" si="105"/>
        <v>0</v>
      </c>
      <c r="AC90" s="9">
        <f t="shared" si="106"/>
        <v>0</v>
      </c>
      <c r="AD90" s="9">
        <f t="shared" si="106"/>
        <v>0</v>
      </c>
      <c r="AE90" s="9">
        <f t="shared" si="106"/>
        <v>0</v>
      </c>
      <c r="AF90" s="9">
        <f t="shared" si="106"/>
        <v>0</v>
      </c>
      <c r="AG90" s="9">
        <f t="shared" si="107"/>
        <v>0</v>
      </c>
      <c r="AH90" s="9">
        <f t="shared" si="107"/>
        <v>0</v>
      </c>
      <c r="AI90" s="9">
        <f t="shared" si="107"/>
        <v>0</v>
      </c>
      <c r="AJ90" s="9">
        <f t="shared" si="106"/>
        <v>0</v>
      </c>
      <c r="AK90" s="9">
        <f t="shared" si="106"/>
        <v>0</v>
      </c>
      <c r="AL90" s="9">
        <f t="shared" si="106"/>
        <v>0</v>
      </c>
      <c r="AO90" s="33">
        <f t="shared" si="81"/>
        <v>0</v>
      </c>
      <c r="AP90" s="33">
        <f>COUNTIF(H90:AL90,4)</f>
        <v>0</v>
      </c>
      <c r="AQ90" s="29"/>
    </row>
    <row r="91" spans="1:43" ht="11.25" customHeight="1" x14ac:dyDescent="0.2">
      <c r="A91" s="87"/>
      <c r="B91" s="26"/>
      <c r="C91" s="46"/>
      <c r="D91" s="49"/>
      <c r="E91" s="105" t="s">
        <v>32</v>
      </c>
      <c r="F91" s="1" t="str">
        <f t="shared" si="90"/>
        <v>SL</v>
      </c>
      <c r="G91" s="19" t="str">
        <f>G9</f>
        <v>employee03</v>
      </c>
      <c r="H91" s="9">
        <f t="shared" si="101"/>
        <v>0</v>
      </c>
      <c r="I91" s="9">
        <f t="shared" si="101"/>
        <v>0</v>
      </c>
      <c r="J91" s="9">
        <f t="shared" si="101"/>
        <v>0</v>
      </c>
      <c r="K91" s="9">
        <f t="shared" si="101"/>
        <v>0</v>
      </c>
      <c r="L91" s="9">
        <f t="shared" si="102"/>
        <v>0</v>
      </c>
      <c r="M91" s="9">
        <f t="shared" si="102"/>
        <v>0</v>
      </c>
      <c r="N91" s="9">
        <f t="shared" si="102"/>
        <v>0</v>
      </c>
      <c r="O91" s="9">
        <f t="shared" si="101"/>
        <v>0</v>
      </c>
      <c r="P91" s="9">
        <f t="shared" si="101"/>
        <v>0</v>
      </c>
      <c r="Q91" s="9">
        <f t="shared" si="101"/>
        <v>0</v>
      </c>
      <c r="R91" s="9">
        <f t="shared" si="103"/>
        <v>0</v>
      </c>
      <c r="S91" s="9">
        <f t="shared" si="104"/>
        <v>0</v>
      </c>
      <c r="T91" s="9">
        <f t="shared" si="104"/>
        <v>0</v>
      </c>
      <c r="U91" s="9">
        <f t="shared" si="104"/>
        <v>0</v>
      </c>
      <c r="V91" s="9">
        <f t="shared" si="103"/>
        <v>0</v>
      </c>
      <c r="W91" s="9">
        <f t="shared" si="103"/>
        <v>0</v>
      </c>
      <c r="X91" s="9">
        <f t="shared" si="103"/>
        <v>0</v>
      </c>
      <c r="Y91" s="9">
        <f t="shared" si="103"/>
        <v>0</v>
      </c>
      <c r="Z91" s="9">
        <f t="shared" si="105"/>
        <v>0</v>
      </c>
      <c r="AA91" s="9">
        <f t="shared" si="105"/>
        <v>0</v>
      </c>
      <c r="AB91" s="9">
        <f t="shared" si="105"/>
        <v>0</v>
      </c>
      <c r="AC91" s="9">
        <f t="shared" si="106"/>
        <v>0</v>
      </c>
      <c r="AD91" s="9">
        <f t="shared" si="106"/>
        <v>0</v>
      </c>
      <c r="AE91" s="9">
        <f t="shared" si="106"/>
        <v>0</v>
      </c>
      <c r="AF91" s="9">
        <f t="shared" si="106"/>
        <v>0</v>
      </c>
      <c r="AG91" s="9">
        <f t="shared" si="107"/>
        <v>0</v>
      </c>
      <c r="AH91" s="9">
        <f t="shared" si="107"/>
        <v>0</v>
      </c>
      <c r="AI91" s="9">
        <f t="shared" si="107"/>
        <v>0</v>
      </c>
      <c r="AJ91" s="9">
        <f t="shared" si="106"/>
        <v>0</v>
      </c>
      <c r="AK91" s="9">
        <f t="shared" si="106"/>
        <v>0</v>
      </c>
      <c r="AL91" s="9">
        <f t="shared" si="106"/>
        <v>0</v>
      </c>
      <c r="AO91" s="34">
        <f t="shared" si="81"/>
        <v>0</v>
      </c>
      <c r="AP91" s="34">
        <f>COUNTIF(H91:AL91,4)</f>
        <v>0</v>
      </c>
      <c r="AQ91" s="29"/>
    </row>
    <row r="92" spans="1:43" ht="11.25" customHeight="1" thickBot="1" x14ac:dyDescent="0.25">
      <c r="A92" s="87"/>
      <c r="B92" s="26"/>
      <c r="C92" s="46"/>
      <c r="D92" s="49"/>
      <c r="E92" s="105" t="s">
        <v>32</v>
      </c>
      <c r="F92" s="1" t="str">
        <f t="shared" si="90"/>
        <v>SL</v>
      </c>
      <c r="G92" s="12" t="str">
        <f>G10</f>
        <v>employee04</v>
      </c>
      <c r="H92" s="9">
        <f t="shared" si="101"/>
        <v>0</v>
      </c>
      <c r="I92" s="9">
        <f t="shared" si="101"/>
        <v>0</v>
      </c>
      <c r="J92" s="9">
        <f t="shared" si="101"/>
        <v>0</v>
      </c>
      <c r="K92" s="9">
        <f t="shared" si="101"/>
        <v>0</v>
      </c>
      <c r="L92" s="9">
        <f t="shared" si="102"/>
        <v>0</v>
      </c>
      <c r="M92" s="9">
        <f t="shared" si="102"/>
        <v>0</v>
      </c>
      <c r="N92" s="9">
        <f t="shared" si="102"/>
        <v>0</v>
      </c>
      <c r="O92" s="9">
        <f t="shared" si="101"/>
        <v>0</v>
      </c>
      <c r="P92" s="9">
        <f t="shared" si="101"/>
        <v>0</v>
      </c>
      <c r="Q92" s="9">
        <f t="shared" si="101"/>
        <v>0</v>
      </c>
      <c r="R92" s="9">
        <f t="shared" si="103"/>
        <v>0</v>
      </c>
      <c r="S92" s="9">
        <f t="shared" si="104"/>
        <v>0</v>
      </c>
      <c r="T92" s="9">
        <f t="shared" si="104"/>
        <v>0</v>
      </c>
      <c r="U92" s="9">
        <f t="shared" si="104"/>
        <v>0</v>
      </c>
      <c r="V92" s="9">
        <f t="shared" si="103"/>
        <v>0</v>
      </c>
      <c r="W92" s="9">
        <f t="shared" si="103"/>
        <v>0</v>
      </c>
      <c r="X92" s="9">
        <f t="shared" si="103"/>
        <v>0</v>
      </c>
      <c r="Y92" s="9">
        <f t="shared" si="103"/>
        <v>0</v>
      </c>
      <c r="Z92" s="9">
        <f t="shared" si="105"/>
        <v>0</v>
      </c>
      <c r="AA92" s="9">
        <f t="shared" si="105"/>
        <v>0</v>
      </c>
      <c r="AB92" s="9">
        <f t="shared" si="105"/>
        <v>0</v>
      </c>
      <c r="AC92" s="9">
        <f t="shared" si="106"/>
        <v>0</v>
      </c>
      <c r="AD92" s="9">
        <f t="shared" si="106"/>
        <v>0</v>
      </c>
      <c r="AE92" s="9">
        <f t="shared" si="106"/>
        <v>0</v>
      </c>
      <c r="AF92" s="9">
        <f t="shared" si="106"/>
        <v>0</v>
      </c>
      <c r="AG92" s="9">
        <f t="shared" si="107"/>
        <v>0</v>
      </c>
      <c r="AH92" s="9">
        <f t="shared" si="107"/>
        <v>0</v>
      </c>
      <c r="AI92" s="9">
        <f t="shared" si="107"/>
        <v>0</v>
      </c>
      <c r="AJ92" s="9">
        <f t="shared" si="106"/>
        <v>0</v>
      </c>
      <c r="AK92" s="9">
        <f t="shared" si="106"/>
        <v>0</v>
      </c>
      <c r="AL92" s="9">
        <f t="shared" si="106"/>
        <v>0</v>
      </c>
      <c r="AO92" s="35">
        <f t="shared" si="81"/>
        <v>0</v>
      </c>
      <c r="AP92" s="35">
        <f>COUNTIF(H92:AL92,4)</f>
        <v>0</v>
      </c>
      <c r="AQ92" s="29"/>
    </row>
    <row r="93" spans="1:43" x14ac:dyDescent="0.2">
      <c r="A93" s="87"/>
      <c r="B93" s="26"/>
      <c r="C93" s="46"/>
      <c r="D93" s="49"/>
      <c r="E93" s="105" t="s">
        <v>32</v>
      </c>
      <c r="F93" s="1" t="str">
        <f t="shared" si="90"/>
        <v>SL</v>
      </c>
      <c r="AO93" s="28"/>
      <c r="AP93" s="29"/>
      <c r="AQ93" s="29"/>
    </row>
    <row r="94" spans="1:43" x14ac:dyDescent="0.2">
      <c r="A94" s="87"/>
      <c r="B94" s="26"/>
      <c r="C94" s="46"/>
      <c r="D94" s="49"/>
      <c r="E94" s="105" t="s">
        <v>32</v>
      </c>
      <c r="F94" s="1" t="str">
        <f t="shared" si="90"/>
        <v>SL</v>
      </c>
      <c r="AI94" s="4" t="str">
        <f>IF(MONTH(AI87)=MONTH($H87),"Y","N")</f>
        <v>Y</v>
      </c>
      <c r="AJ94" s="4" t="str">
        <f>IF(MONTH(AJ87)=MONTH($H87),"Y","N")</f>
        <v>Y</v>
      </c>
      <c r="AK94" s="4" t="str">
        <f>IF(MONTH(AK87)=MONTH($H87),"Y","N")</f>
        <v>Y</v>
      </c>
      <c r="AL94" s="4" t="str">
        <f>IF(MONTH(AL87)=MONTH($H87),"Y","N")</f>
        <v>Y</v>
      </c>
      <c r="AO94" s="28"/>
      <c r="AP94" s="29"/>
      <c r="AQ94" s="29"/>
    </row>
    <row r="95" spans="1:43" x14ac:dyDescent="0.2">
      <c r="A95" s="87"/>
      <c r="B95" s="26"/>
      <c r="C95" s="46"/>
      <c r="D95" s="49"/>
      <c r="E95" s="105" t="s">
        <v>32</v>
      </c>
      <c r="F95" s="1" t="str">
        <f t="shared" si="90"/>
        <v>SL</v>
      </c>
      <c r="G95" s="111">
        <f>H96</f>
        <v>43040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3"/>
      <c r="AL95" s="4"/>
      <c r="AO95" s="28"/>
      <c r="AP95" s="29"/>
      <c r="AQ95" s="29"/>
    </row>
    <row r="96" spans="1:43" x14ac:dyDescent="0.2">
      <c r="A96" s="87"/>
      <c r="B96" s="26"/>
      <c r="C96" s="46"/>
      <c r="D96" s="49"/>
      <c r="E96" s="105" t="s">
        <v>32</v>
      </c>
      <c r="F96" s="1" t="str">
        <f t="shared" si="90"/>
        <v>SL</v>
      </c>
      <c r="G96" s="11"/>
      <c r="H96" s="15">
        <f>DATE(YEAR(S2),MONTH(S2)+10,1)</f>
        <v>43040</v>
      </c>
      <c r="I96" s="15">
        <f>H96+1</f>
        <v>43041</v>
      </c>
      <c r="J96" s="15">
        <f t="shared" ref="J96:AL97" si="108">I96+1</f>
        <v>43042</v>
      </c>
      <c r="K96" s="15">
        <f t="shared" si="108"/>
        <v>43043</v>
      </c>
      <c r="L96" s="15">
        <f t="shared" si="108"/>
        <v>43044</v>
      </c>
      <c r="M96" s="15">
        <f t="shared" si="108"/>
        <v>43045</v>
      </c>
      <c r="N96" s="15">
        <f t="shared" si="108"/>
        <v>43046</v>
      </c>
      <c r="O96" s="15">
        <f t="shared" si="108"/>
        <v>43047</v>
      </c>
      <c r="P96" s="15">
        <f t="shared" si="108"/>
        <v>43048</v>
      </c>
      <c r="Q96" s="15">
        <f t="shared" si="108"/>
        <v>43049</v>
      </c>
      <c r="R96" s="15">
        <f t="shared" si="108"/>
        <v>43050</v>
      </c>
      <c r="S96" s="15">
        <f t="shared" si="108"/>
        <v>43051</v>
      </c>
      <c r="T96" s="15">
        <f t="shared" si="108"/>
        <v>43052</v>
      </c>
      <c r="U96" s="15">
        <f t="shared" si="108"/>
        <v>43053</v>
      </c>
      <c r="V96" s="15">
        <f t="shared" si="108"/>
        <v>43054</v>
      </c>
      <c r="W96" s="15">
        <f t="shared" si="108"/>
        <v>43055</v>
      </c>
      <c r="X96" s="15">
        <f t="shared" si="108"/>
        <v>43056</v>
      </c>
      <c r="Y96" s="15">
        <f t="shared" si="108"/>
        <v>43057</v>
      </c>
      <c r="Z96" s="15">
        <f t="shared" si="108"/>
        <v>43058</v>
      </c>
      <c r="AA96" s="15">
        <f t="shared" si="108"/>
        <v>43059</v>
      </c>
      <c r="AB96" s="15">
        <f t="shared" si="108"/>
        <v>43060</v>
      </c>
      <c r="AC96" s="15">
        <f t="shared" si="108"/>
        <v>43061</v>
      </c>
      <c r="AD96" s="15">
        <f t="shared" si="108"/>
        <v>43062</v>
      </c>
      <c r="AE96" s="15">
        <f t="shared" si="108"/>
        <v>43063</v>
      </c>
      <c r="AF96" s="15">
        <f t="shared" si="108"/>
        <v>43064</v>
      </c>
      <c r="AG96" s="15">
        <f t="shared" si="108"/>
        <v>43065</v>
      </c>
      <c r="AH96" s="15">
        <f t="shared" si="108"/>
        <v>43066</v>
      </c>
      <c r="AI96" s="15">
        <f t="shared" si="108"/>
        <v>43067</v>
      </c>
      <c r="AJ96" s="15">
        <f t="shared" si="108"/>
        <v>43068</v>
      </c>
      <c r="AK96" s="15">
        <f t="shared" si="108"/>
        <v>43069</v>
      </c>
      <c r="AL96" s="6">
        <f t="shared" si="108"/>
        <v>43070</v>
      </c>
      <c r="AO96" s="28"/>
      <c r="AP96" s="29"/>
      <c r="AQ96" s="29"/>
    </row>
    <row r="97" spans="1:43" ht="13.5" thickBot="1" x14ac:dyDescent="0.25">
      <c r="A97" s="87"/>
      <c r="B97" s="26"/>
      <c r="C97" s="46"/>
      <c r="D97" s="49"/>
      <c r="E97" s="105" t="s">
        <v>32</v>
      </c>
      <c r="F97" s="1" t="str">
        <f t="shared" si="90"/>
        <v>SL</v>
      </c>
      <c r="G97" s="11"/>
      <c r="H97" s="59">
        <f>DATE(B2,Sheet1!D13,Sheet1!F3)</f>
        <v>43040</v>
      </c>
      <c r="I97" s="59">
        <f>H97+1</f>
        <v>43041</v>
      </c>
      <c r="J97" s="59">
        <f t="shared" si="108"/>
        <v>43042</v>
      </c>
      <c r="K97" s="59">
        <f t="shared" si="108"/>
        <v>43043</v>
      </c>
      <c r="L97" s="59">
        <f t="shared" si="108"/>
        <v>43044</v>
      </c>
      <c r="M97" s="59">
        <f t="shared" si="108"/>
        <v>43045</v>
      </c>
      <c r="N97" s="59">
        <f t="shared" si="108"/>
        <v>43046</v>
      </c>
      <c r="O97" s="59">
        <f t="shared" si="108"/>
        <v>43047</v>
      </c>
      <c r="P97" s="59">
        <f t="shared" si="108"/>
        <v>43048</v>
      </c>
      <c r="Q97" s="59">
        <f t="shared" si="108"/>
        <v>43049</v>
      </c>
      <c r="R97" s="59">
        <f t="shared" si="108"/>
        <v>43050</v>
      </c>
      <c r="S97" s="59">
        <f t="shared" si="108"/>
        <v>43051</v>
      </c>
      <c r="T97" s="59">
        <f t="shared" si="108"/>
        <v>43052</v>
      </c>
      <c r="U97" s="59">
        <f t="shared" si="108"/>
        <v>43053</v>
      </c>
      <c r="V97" s="59">
        <f t="shared" si="108"/>
        <v>43054</v>
      </c>
      <c r="W97" s="59">
        <f t="shared" si="108"/>
        <v>43055</v>
      </c>
      <c r="X97" s="59">
        <f t="shared" si="108"/>
        <v>43056</v>
      </c>
      <c r="Y97" s="59">
        <f t="shared" si="108"/>
        <v>43057</v>
      </c>
      <c r="Z97" s="59">
        <f t="shared" si="108"/>
        <v>43058</v>
      </c>
      <c r="AA97" s="59">
        <f t="shared" si="108"/>
        <v>43059</v>
      </c>
      <c r="AB97" s="59">
        <f t="shared" si="108"/>
        <v>43060</v>
      </c>
      <c r="AC97" s="59">
        <f t="shared" si="108"/>
        <v>43061</v>
      </c>
      <c r="AD97" s="59">
        <f t="shared" si="108"/>
        <v>43062</v>
      </c>
      <c r="AE97" s="59">
        <f t="shared" si="108"/>
        <v>43063</v>
      </c>
      <c r="AF97" s="59">
        <f t="shared" si="108"/>
        <v>43064</v>
      </c>
      <c r="AG97" s="59">
        <f t="shared" si="108"/>
        <v>43065</v>
      </c>
      <c r="AH97" s="59">
        <f t="shared" si="108"/>
        <v>43066</v>
      </c>
      <c r="AI97" s="59">
        <f t="shared" si="108"/>
        <v>43067</v>
      </c>
      <c r="AJ97" s="59">
        <f t="shared" si="108"/>
        <v>43068</v>
      </c>
      <c r="AK97" s="59">
        <f t="shared" si="108"/>
        <v>43069</v>
      </c>
      <c r="AL97" s="6"/>
      <c r="AO97" s="28"/>
      <c r="AP97" s="29"/>
      <c r="AQ97" s="29"/>
    </row>
    <row r="98" spans="1:43" x14ac:dyDescent="0.2">
      <c r="A98" s="87"/>
      <c r="B98" s="26"/>
      <c r="C98" s="46"/>
      <c r="D98" s="49"/>
      <c r="E98" s="105" t="s">
        <v>32</v>
      </c>
      <c r="F98" s="1" t="str">
        <f t="shared" si="90"/>
        <v>SL</v>
      </c>
      <c r="G98" s="24" t="str">
        <f>G7</f>
        <v>employee01</v>
      </c>
      <c r="H98" s="10">
        <f t="shared" ref="H98:O101" si="109">SUMPRODUCT(($G98=SNames)*(SFrom&lt;=H$96)*(STo&gt;=H$96))+IF(WEEKDAY(H$96,17)&gt;5,2,0)</f>
        <v>0</v>
      </c>
      <c r="I98" s="10">
        <f t="shared" ref="I98:K101" si="110">SUMPRODUCT(($G98=SNames)*(SFrom&lt;=I$96)*(STo&gt;=I$96))</f>
        <v>0</v>
      </c>
      <c r="J98" s="10">
        <f t="shared" si="110"/>
        <v>0</v>
      </c>
      <c r="K98" s="10">
        <f>SUMPRODUCT(($G98=SNames)*(SFrom&lt;=K$96)*(STo&gt;=K$96))</f>
        <v>0</v>
      </c>
      <c r="L98" s="10">
        <f t="shared" si="109"/>
        <v>0</v>
      </c>
      <c r="M98" s="10">
        <f t="shared" si="109"/>
        <v>0</v>
      </c>
      <c r="N98" s="10">
        <f t="shared" si="109"/>
        <v>0</v>
      </c>
      <c r="O98" s="10">
        <f t="shared" si="109"/>
        <v>0</v>
      </c>
      <c r="P98" s="10">
        <f t="shared" ref="P98:R101" si="111">SUMPRODUCT(($G98=SNames)*(SFrom&lt;=P$96)*(STo&gt;=P$96))</f>
        <v>0</v>
      </c>
      <c r="Q98" s="10">
        <f t="shared" si="111"/>
        <v>0</v>
      </c>
      <c r="R98" s="10">
        <f>SUMPRODUCT(($G98=SNames)*(SFrom&lt;=R$96)*(STo&gt;=R$96))</f>
        <v>0</v>
      </c>
      <c r="S98" s="10">
        <f t="shared" ref="S98:AA101" si="112">SUMPRODUCT(($G98=SNames)*(SFrom&lt;=S$96)*(STo&gt;=S$96))+IF(WEEKDAY(S$96,17)&gt;5,2,0)</f>
        <v>0</v>
      </c>
      <c r="T98" s="10">
        <f t="shared" si="112"/>
        <v>0</v>
      </c>
      <c r="U98" s="10">
        <f t="shared" si="112"/>
        <v>0</v>
      </c>
      <c r="V98" s="10">
        <f t="shared" si="112"/>
        <v>0</v>
      </c>
      <c r="W98" s="10">
        <f t="shared" ref="W98:Y101" si="113">SUMPRODUCT(($G98=SNames)*(SFrom&lt;=W$96)*(STo&gt;=W$96))</f>
        <v>0</v>
      </c>
      <c r="X98" s="10">
        <f t="shared" si="113"/>
        <v>0</v>
      </c>
      <c r="Y98" s="10">
        <f>SUMPRODUCT(($G98=SNames)*(SFrom&lt;=Y$96)*(STo&gt;=Y$96))</f>
        <v>0</v>
      </c>
      <c r="Z98" s="10">
        <f t="shared" si="112"/>
        <v>0</v>
      </c>
      <c r="AA98" s="10">
        <f t="shared" si="112"/>
        <v>0</v>
      </c>
      <c r="AB98" s="10">
        <f t="shared" ref="AB98:AJ101" si="114">SUMPRODUCT(($G98=SNames)*(SFrom&lt;=AB$96)*(STo&gt;=AB$96))+IF(WEEKDAY(AB$96,17)&gt;5,2,0)</f>
        <v>0</v>
      </c>
      <c r="AC98" s="10">
        <f t="shared" si="114"/>
        <v>0</v>
      </c>
      <c r="AD98" s="10">
        <f t="shared" ref="AD98:AF101" si="115">SUMPRODUCT(($G98=SNames)*(SFrom&lt;=AD$96)*(STo&gt;=AD$96))</f>
        <v>0</v>
      </c>
      <c r="AE98" s="10">
        <f t="shared" si="115"/>
        <v>0</v>
      </c>
      <c r="AF98" s="10">
        <f>SUMPRODUCT(($G98=SNames)*(SFrom&lt;=AF$96)*(STo&gt;=AF$96))</f>
        <v>0</v>
      </c>
      <c r="AG98" s="10">
        <f t="shared" si="114"/>
        <v>0</v>
      </c>
      <c r="AH98" s="10">
        <f t="shared" si="114"/>
        <v>0</v>
      </c>
      <c r="AI98" s="10">
        <f t="shared" si="114"/>
        <v>0</v>
      </c>
      <c r="AJ98" s="10">
        <f t="shared" si="114"/>
        <v>0</v>
      </c>
      <c r="AK98" s="10">
        <f>SUMPRODUCT(($G98=SNames)*(SFrom&lt;=AK$96)*(STo&gt;=AK$96))</f>
        <v>0</v>
      </c>
      <c r="AL98" s="1">
        <f>IF(AL$103="Y",SUMPRODUCT(($G43=SNames)*(SFrom&lt;=AL$96)*(STo&gt;=AL$96))+IF(WEEKDAY(AL$96,2)&gt;5,2,0),0)</f>
        <v>0</v>
      </c>
      <c r="AO98" s="32">
        <f t="shared" si="81"/>
        <v>0</v>
      </c>
      <c r="AP98" s="32">
        <f>COUNTIF(H98:AL98,4)</f>
        <v>0</v>
      </c>
      <c r="AQ98" s="29"/>
    </row>
    <row r="99" spans="1:43" x14ac:dyDescent="0.2">
      <c r="A99" s="87"/>
      <c r="B99" s="26"/>
      <c r="C99" s="46"/>
      <c r="D99" s="49"/>
      <c r="E99" s="105" t="s">
        <v>32</v>
      </c>
      <c r="F99" s="1" t="str">
        <f t="shared" si="90"/>
        <v>SL</v>
      </c>
      <c r="G99" s="22" t="str">
        <f>G8</f>
        <v>employee02</v>
      </c>
      <c r="H99" s="10">
        <f t="shared" si="109"/>
        <v>0</v>
      </c>
      <c r="I99" s="10">
        <f t="shared" si="110"/>
        <v>0</v>
      </c>
      <c r="J99" s="10">
        <f t="shared" si="110"/>
        <v>0</v>
      </c>
      <c r="K99" s="10">
        <f t="shared" si="110"/>
        <v>0</v>
      </c>
      <c r="L99" s="10">
        <f t="shared" si="109"/>
        <v>0</v>
      </c>
      <c r="M99" s="10">
        <f t="shared" si="109"/>
        <v>0</v>
      </c>
      <c r="N99" s="10">
        <f t="shared" si="109"/>
        <v>0</v>
      </c>
      <c r="O99" s="10">
        <f t="shared" si="109"/>
        <v>0</v>
      </c>
      <c r="P99" s="10">
        <f t="shared" si="111"/>
        <v>0</v>
      </c>
      <c r="Q99" s="10">
        <f t="shared" si="111"/>
        <v>0</v>
      </c>
      <c r="R99" s="10">
        <f t="shared" si="111"/>
        <v>0</v>
      </c>
      <c r="S99" s="10">
        <f t="shared" si="112"/>
        <v>0</v>
      </c>
      <c r="T99" s="10">
        <f t="shared" si="112"/>
        <v>0</v>
      </c>
      <c r="U99" s="10">
        <f t="shared" si="112"/>
        <v>0</v>
      </c>
      <c r="V99" s="10">
        <f t="shared" si="112"/>
        <v>0</v>
      </c>
      <c r="W99" s="10">
        <f t="shared" si="113"/>
        <v>0</v>
      </c>
      <c r="X99" s="10">
        <f t="shared" si="113"/>
        <v>0</v>
      </c>
      <c r="Y99" s="10">
        <f t="shared" si="113"/>
        <v>0</v>
      </c>
      <c r="Z99" s="10">
        <f t="shared" si="112"/>
        <v>0</v>
      </c>
      <c r="AA99" s="10">
        <f t="shared" si="112"/>
        <v>0</v>
      </c>
      <c r="AB99" s="10">
        <f t="shared" si="114"/>
        <v>0</v>
      </c>
      <c r="AC99" s="10">
        <f t="shared" si="114"/>
        <v>0</v>
      </c>
      <c r="AD99" s="10">
        <f t="shared" si="115"/>
        <v>0</v>
      </c>
      <c r="AE99" s="10">
        <f t="shared" si="115"/>
        <v>0</v>
      </c>
      <c r="AF99" s="10">
        <f t="shared" si="115"/>
        <v>0</v>
      </c>
      <c r="AG99" s="10">
        <f t="shared" si="114"/>
        <v>0</v>
      </c>
      <c r="AH99" s="10">
        <f t="shared" si="114"/>
        <v>0</v>
      </c>
      <c r="AI99" s="10">
        <f t="shared" si="114"/>
        <v>0</v>
      </c>
      <c r="AJ99" s="10">
        <f t="shared" si="114"/>
        <v>0</v>
      </c>
      <c r="AK99" s="10">
        <f>SUMPRODUCT(($G99=SNames)*(SFrom&lt;=AK$96)*(STo&gt;=AK$96))</f>
        <v>0</v>
      </c>
      <c r="AL99" s="1">
        <f>IF(AL$103="Y",SUMPRODUCT(($G44=SNames)*(SFrom&lt;=AL$96)*(STo&gt;=AL$96))+IF(WEEKDAY(AL$96,2)&gt;5,2,0),0)</f>
        <v>0</v>
      </c>
      <c r="AO99" s="33">
        <f t="shared" si="81"/>
        <v>0</v>
      </c>
      <c r="AP99" s="33">
        <f>COUNTIF(H99:AL99,4)</f>
        <v>0</v>
      </c>
      <c r="AQ99" s="29"/>
    </row>
    <row r="100" spans="1:43" x14ac:dyDescent="0.2">
      <c r="A100" s="87"/>
      <c r="B100" s="26"/>
      <c r="C100" s="46"/>
      <c r="D100" s="49"/>
      <c r="E100" s="105" t="s">
        <v>32</v>
      </c>
      <c r="F100" s="1" t="str">
        <f t="shared" si="90"/>
        <v>SL</v>
      </c>
      <c r="G100" s="23" t="str">
        <f>G9</f>
        <v>employee03</v>
      </c>
      <c r="H100" s="10">
        <f t="shared" si="109"/>
        <v>0</v>
      </c>
      <c r="I100" s="10">
        <f t="shared" si="110"/>
        <v>0</v>
      </c>
      <c r="J100" s="10">
        <f t="shared" si="110"/>
        <v>0</v>
      </c>
      <c r="K100" s="10">
        <f t="shared" si="110"/>
        <v>0</v>
      </c>
      <c r="L100" s="10">
        <f t="shared" si="109"/>
        <v>0</v>
      </c>
      <c r="M100" s="10">
        <f t="shared" si="109"/>
        <v>0</v>
      </c>
      <c r="N100" s="10">
        <f t="shared" si="109"/>
        <v>0</v>
      </c>
      <c r="O100" s="10">
        <f t="shared" si="109"/>
        <v>0</v>
      </c>
      <c r="P100" s="10">
        <f t="shared" si="111"/>
        <v>0</v>
      </c>
      <c r="Q100" s="10">
        <f t="shared" si="111"/>
        <v>0</v>
      </c>
      <c r="R100" s="10">
        <f t="shared" si="111"/>
        <v>0</v>
      </c>
      <c r="S100" s="10">
        <f t="shared" si="112"/>
        <v>0</v>
      </c>
      <c r="T100" s="10">
        <f t="shared" si="112"/>
        <v>0</v>
      </c>
      <c r="U100" s="10">
        <f t="shared" si="112"/>
        <v>0</v>
      </c>
      <c r="V100" s="10">
        <f t="shared" si="112"/>
        <v>0</v>
      </c>
      <c r="W100" s="10">
        <f t="shared" si="113"/>
        <v>0</v>
      </c>
      <c r="X100" s="10">
        <f t="shared" si="113"/>
        <v>0</v>
      </c>
      <c r="Y100" s="10">
        <f t="shared" si="113"/>
        <v>0</v>
      </c>
      <c r="Z100" s="10">
        <f t="shared" si="112"/>
        <v>0</v>
      </c>
      <c r="AA100" s="10">
        <f t="shared" si="112"/>
        <v>0</v>
      </c>
      <c r="AB100" s="10">
        <f t="shared" si="114"/>
        <v>0</v>
      </c>
      <c r="AC100" s="10">
        <f t="shared" si="114"/>
        <v>0</v>
      </c>
      <c r="AD100" s="10">
        <f t="shared" si="115"/>
        <v>0</v>
      </c>
      <c r="AE100" s="10">
        <f t="shared" si="115"/>
        <v>0</v>
      </c>
      <c r="AF100" s="10">
        <f t="shared" si="115"/>
        <v>0</v>
      </c>
      <c r="AG100" s="10">
        <f t="shared" si="114"/>
        <v>0</v>
      </c>
      <c r="AH100" s="10">
        <f t="shared" si="114"/>
        <v>0</v>
      </c>
      <c r="AI100" s="10">
        <f t="shared" si="114"/>
        <v>0</v>
      </c>
      <c r="AJ100" s="10">
        <f t="shared" si="114"/>
        <v>0</v>
      </c>
      <c r="AK100" s="10">
        <f>SUMPRODUCT(($G100=SNames)*(SFrom&lt;=AK$96)*(STo&gt;=AK$96))</f>
        <v>0</v>
      </c>
      <c r="AL100" s="1">
        <f>IF(AL$103="Y",SUMPRODUCT(($G45=SNames)*(SFrom&lt;=AL$96)*(STo&gt;=AL$96))+IF(WEEKDAY(AL$96,2)&gt;5,2,0),0)</f>
        <v>0</v>
      </c>
      <c r="AO100" s="34">
        <f t="shared" si="81"/>
        <v>0</v>
      </c>
      <c r="AP100" s="34">
        <f>COUNTIF(H100:AL100,4)</f>
        <v>0</v>
      </c>
      <c r="AQ100" s="29"/>
    </row>
    <row r="101" spans="1:43" ht="13.5" thickBot="1" x14ac:dyDescent="0.25">
      <c r="A101" s="87"/>
      <c r="B101" s="26"/>
      <c r="C101" s="46"/>
      <c r="D101" s="49"/>
      <c r="E101" s="105" t="s">
        <v>32</v>
      </c>
      <c r="F101" s="1" t="str">
        <f t="shared" si="90"/>
        <v>SL</v>
      </c>
      <c r="G101" s="14" t="str">
        <f>G10</f>
        <v>employee04</v>
      </c>
      <c r="H101" s="10">
        <f t="shared" si="109"/>
        <v>0</v>
      </c>
      <c r="I101" s="10">
        <f t="shared" si="110"/>
        <v>0</v>
      </c>
      <c r="J101" s="10">
        <f t="shared" si="110"/>
        <v>0</v>
      </c>
      <c r="K101" s="10">
        <f t="shared" si="110"/>
        <v>0</v>
      </c>
      <c r="L101" s="10">
        <f t="shared" si="109"/>
        <v>0</v>
      </c>
      <c r="M101" s="10">
        <f t="shared" si="109"/>
        <v>0</v>
      </c>
      <c r="N101" s="10">
        <f t="shared" si="109"/>
        <v>0</v>
      </c>
      <c r="O101" s="10">
        <f t="shared" si="109"/>
        <v>0</v>
      </c>
      <c r="P101" s="10">
        <f t="shared" si="111"/>
        <v>0</v>
      </c>
      <c r="Q101" s="10">
        <f t="shared" si="111"/>
        <v>0</v>
      </c>
      <c r="R101" s="10">
        <f t="shared" si="111"/>
        <v>0</v>
      </c>
      <c r="S101" s="10">
        <f t="shared" si="112"/>
        <v>0</v>
      </c>
      <c r="T101" s="10">
        <f t="shared" si="112"/>
        <v>0</v>
      </c>
      <c r="U101" s="10">
        <f t="shared" si="112"/>
        <v>0</v>
      </c>
      <c r="V101" s="10">
        <f t="shared" si="112"/>
        <v>0</v>
      </c>
      <c r="W101" s="10">
        <f t="shared" si="113"/>
        <v>0</v>
      </c>
      <c r="X101" s="10">
        <f t="shared" si="113"/>
        <v>0</v>
      </c>
      <c r="Y101" s="10">
        <f t="shared" si="113"/>
        <v>0</v>
      </c>
      <c r="Z101" s="10">
        <f t="shared" si="112"/>
        <v>0</v>
      </c>
      <c r="AA101" s="10">
        <f t="shared" si="112"/>
        <v>0</v>
      </c>
      <c r="AB101" s="10">
        <f t="shared" si="114"/>
        <v>0</v>
      </c>
      <c r="AC101" s="10">
        <f t="shared" si="114"/>
        <v>0</v>
      </c>
      <c r="AD101" s="10">
        <f t="shared" si="115"/>
        <v>0</v>
      </c>
      <c r="AE101" s="10">
        <f t="shared" si="115"/>
        <v>0</v>
      </c>
      <c r="AF101" s="10">
        <f t="shared" si="115"/>
        <v>0</v>
      </c>
      <c r="AG101" s="10">
        <f t="shared" si="114"/>
        <v>0</v>
      </c>
      <c r="AH101" s="10">
        <f t="shared" si="114"/>
        <v>0</v>
      </c>
      <c r="AI101" s="10">
        <f t="shared" si="114"/>
        <v>0</v>
      </c>
      <c r="AJ101" s="10">
        <f t="shared" si="114"/>
        <v>0</v>
      </c>
      <c r="AK101" s="10">
        <f>SUMPRODUCT(($G101=SNames)*(SFrom&lt;=AK$96)*(STo&gt;=AK$96))</f>
        <v>0</v>
      </c>
      <c r="AL101" s="1">
        <f>IF(AL$103="Y",SUMPRODUCT(($G46=SNames)*(SFrom&lt;=AL$96)*(STo&gt;=AL$96))+IF(WEEKDAY(AL$96,2)&gt;5,2,0),0)</f>
        <v>0</v>
      </c>
      <c r="AO101" s="35">
        <f t="shared" si="81"/>
        <v>0</v>
      </c>
      <c r="AP101" s="35">
        <f>COUNTIF(H101:AL101,4)</f>
        <v>0</v>
      </c>
      <c r="AQ101" s="29"/>
    </row>
    <row r="102" spans="1:43" x14ac:dyDescent="0.2">
      <c r="A102" s="87"/>
      <c r="B102" s="26"/>
      <c r="C102" s="46"/>
      <c r="D102" s="49"/>
      <c r="E102" s="105" t="s">
        <v>32</v>
      </c>
      <c r="F102" s="1" t="str">
        <f t="shared" si="90"/>
        <v>SL</v>
      </c>
      <c r="AO102" s="28"/>
      <c r="AP102" s="29"/>
      <c r="AQ102" s="29"/>
    </row>
    <row r="103" spans="1:43" x14ac:dyDescent="0.2">
      <c r="A103" s="87"/>
      <c r="B103" s="26"/>
      <c r="C103" s="46"/>
      <c r="D103" s="49"/>
      <c r="E103" s="105" t="s">
        <v>32</v>
      </c>
      <c r="F103" s="1" t="str">
        <f t="shared" si="90"/>
        <v>SL</v>
      </c>
      <c r="AI103" s="4" t="str">
        <f>IF(MONTH(AI96)=MONTH($H96),"Y","N")</f>
        <v>Y</v>
      </c>
      <c r="AJ103" s="4" t="str">
        <f>IF(MONTH(AJ96)=MONTH($H96),"Y","N")</f>
        <v>Y</v>
      </c>
      <c r="AK103" s="4" t="str">
        <f>IF(MONTH(AK96)=MONTH($H96),"Y","N")</f>
        <v>Y</v>
      </c>
      <c r="AL103" s="4" t="str">
        <f>IF(MONTH(AL96)=MONTH($H96),"Y","N")</f>
        <v>N</v>
      </c>
      <c r="AO103" s="28"/>
      <c r="AP103" s="29"/>
      <c r="AQ103" s="29"/>
    </row>
    <row r="104" spans="1:43" x14ac:dyDescent="0.2">
      <c r="A104" s="87"/>
      <c r="B104" s="26"/>
      <c r="C104" s="46"/>
      <c r="D104" s="49"/>
      <c r="E104" s="105" t="s">
        <v>32</v>
      </c>
      <c r="F104" s="1" t="str">
        <f t="shared" si="90"/>
        <v>SL</v>
      </c>
      <c r="G104" s="111">
        <f>H105</f>
        <v>43070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3"/>
      <c r="AO104" s="28"/>
      <c r="AP104" s="29"/>
      <c r="AQ104" s="29"/>
    </row>
    <row r="105" spans="1:43" x14ac:dyDescent="0.2">
      <c r="A105" s="87"/>
      <c r="B105" s="26"/>
      <c r="C105" s="46"/>
      <c r="D105" s="49"/>
      <c r="E105" s="105" t="s">
        <v>32</v>
      </c>
      <c r="F105" s="1" t="str">
        <f t="shared" si="90"/>
        <v>SL</v>
      </c>
      <c r="G105" s="11"/>
      <c r="H105" s="15">
        <f>DATE(YEAR(S2),MONTH(S2)+11,1)</f>
        <v>43070</v>
      </c>
      <c r="I105" s="15">
        <f>H105+1</f>
        <v>43071</v>
      </c>
      <c r="J105" s="15">
        <f t="shared" ref="J105:AL106" si="116">I105+1</f>
        <v>43072</v>
      </c>
      <c r="K105" s="15">
        <f t="shared" si="116"/>
        <v>43073</v>
      </c>
      <c r="L105" s="15">
        <f t="shared" si="116"/>
        <v>43074</v>
      </c>
      <c r="M105" s="15">
        <f t="shared" si="116"/>
        <v>43075</v>
      </c>
      <c r="N105" s="15">
        <f t="shared" si="116"/>
        <v>43076</v>
      </c>
      <c r="O105" s="15">
        <f t="shared" si="116"/>
        <v>43077</v>
      </c>
      <c r="P105" s="15">
        <f t="shared" si="116"/>
        <v>43078</v>
      </c>
      <c r="Q105" s="15">
        <f t="shared" si="116"/>
        <v>43079</v>
      </c>
      <c r="R105" s="15">
        <f t="shared" si="116"/>
        <v>43080</v>
      </c>
      <c r="S105" s="15">
        <f t="shared" si="116"/>
        <v>43081</v>
      </c>
      <c r="T105" s="15">
        <f t="shared" si="116"/>
        <v>43082</v>
      </c>
      <c r="U105" s="15">
        <f t="shared" si="116"/>
        <v>43083</v>
      </c>
      <c r="V105" s="15">
        <f t="shared" si="116"/>
        <v>43084</v>
      </c>
      <c r="W105" s="15">
        <f t="shared" si="116"/>
        <v>43085</v>
      </c>
      <c r="X105" s="15">
        <f t="shared" si="116"/>
        <v>43086</v>
      </c>
      <c r="Y105" s="15">
        <f t="shared" si="116"/>
        <v>43087</v>
      </c>
      <c r="Z105" s="15">
        <f t="shared" si="116"/>
        <v>43088</v>
      </c>
      <c r="AA105" s="15">
        <f t="shared" si="116"/>
        <v>43089</v>
      </c>
      <c r="AB105" s="15">
        <f t="shared" si="116"/>
        <v>43090</v>
      </c>
      <c r="AC105" s="15">
        <f t="shared" si="116"/>
        <v>43091</v>
      </c>
      <c r="AD105" s="15">
        <f t="shared" si="116"/>
        <v>43092</v>
      </c>
      <c r="AE105" s="15">
        <f t="shared" si="116"/>
        <v>43093</v>
      </c>
      <c r="AF105" s="15">
        <f t="shared" si="116"/>
        <v>43094</v>
      </c>
      <c r="AG105" s="15">
        <f t="shared" si="116"/>
        <v>43095</v>
      </c>
      <c r="AH105" s="15">
        <f t="shared" si="116"/>
        <v>43096</v>
      </c>
      <c r="AI105" s="15">
        <f t="shared" si="116"/>
        <v>43097</v>
      </c>
      <c r="AJ105" s="15">
        <f t="shared" si="116"/>
        <v>43098</v>
      </c>
      <c r="AK105" s="15">
        <f t="shared" si="116"/>
        <v>43099</v>
      </c>
      <c r="AL105" s="15">
        <f t="shared" si="116"/>
        <v>43100</v>
      </c>
      <c r="AO105" s="28"/>
      <c r="AP105" s="29"/>
      <c r="AQ105" s="29"/>
    </row>
    <row r="106" spans="1:43" ht="13.5" thickBot="1" x14ac:dyDescent="0.25">
      <c r="A106" s="87"/>
      <c r="B106" s="26"/>
      <c r="C106" s="46"/>
      <c r="D106" s="49"/>
      <c r="E106" s="105" t="s">
        <v>32</v>
      </c>
      <c r="F106" s="1" t="str">
        <f t="shared" si="90"/>
        <v>SL</v>
      </c>
      <c r="G106" s="11"/>
      <c r="H106" s="59">
        <f>DATE(B2,Sheet1!D14,Sheet1!F3)</f>
        <v>43070</v>
      </c>
      <c r="I106" s="59">
        <f>H106+1</f>
        <v>43071</v>
      </c>
      <c r="J106" s="59">
        <f t="shared" si="116"/>
        <v>43072</v>
      </c>
      <c r="K106" s="59">
        <f t="shared" si="116"/>
        <v>43073</v>
      </c>
      <c r="L106" s="59">
        <f t="shared" si="116"/>
        <v>43074</v>
      </c>
      <c r="M106" s="59">
        <f t="shared" si="116"/>
        <v>43075</v>
      </c>
      <c r="N106" s="59">
        <f t="shared" si="116"/>
        <v>43076</v>
      </c>
      <c r="O106" s="59">
        <f t="shared" si="116"/>
        <v>43077</v>
      </c>
      <c r="P106" s="59">
        <f t="shared" si="116"/>
        <v>43078</v>
      </c>
      <c r="Q106" s="59">
        <f t="shared" si="116"/>
        <v>43079</v>
      </c>
      <c r="R106" s="59">
        <f t="shared" si="116"/>
        <v>43080</v>
      </c>
      <c r="S106" s="59">
        <f t="shared" si="116"/>
        <v>43081</v>
      </c>
      <c r="T106" s="59">
        <f t="shared" si="116"/>
        <v>43082</v>
      </c>
      <c r="U106" s="59">
        <f t="shared" si="116"/>
        <v>43083</v>
      </c>
      <c r="V106" s="59">
        <f t="shared" si="116"/>
        <v>43084</v>
      </c>
      <c r="W106" s="59">
        <f t="shared" si="116"/>
        <v>43085</v>
      </c>
      <c r="X106" s="59">
        <f t="shared" si="116"/>
        <v>43086</v>
      </c>
      <c r="Y106" s="59">
        <f t="shared" si="116"/>
        <v>43087</v>
      </c>
      <c r="Z106" s="59">
        <f t="shared" si="116"/>
        <v>43088</v>
      </c>
      <c r="AA106" s="59">
        <f t="shared" si="116"/>
        <v>43089</v>
      </c>
      <c r="AB106" s="59">
        <f t="shared" si="116"/>
        <v>43090</v>
      </c>
      <c r="AC106" s="59">
        <f t="shared" si="116"/>
        <v>43091</v>
      </c>
      <c r="AD106" s="59">
        <f t="shared" si="116"/>
        <v>43092</v>
      </c>
      <c r="AE106" s="59">
        <f t="shared" si="116"/>
        <v>43093</v>
      </c>
      <c r="AF106" s="59">
        <f t="shared" si="116"/>
        <v>43094</v>
      </c>
      <c r="AG106" s="59">
        <f t="shared" si="116"/>
        <v>43095</v>
      </c>
      <c r="AH106" s="59">
        <f t="shared" si="116"/>
        <v>43096</v>
      </c>
      <c r="AI106" s="59">
        <f t="shared" si="116"/>
        <v>43097</v>
      </c>
      <c r="AJ106" s="59">
        <f t="shared" si="116"/>
        <v>43098</v>
      </c>
      <c r="AK106" s="59">
        <f t="shared" si="116"/>
        <v>43099</v>
      </c>
      <c r="AL106" s="59">
        <f t="shared" si="116"/>
        <v>43100</v>
      </c>
      <c r="AO106" s="28"/>
      <c r="AP106" s="29"/>
      <c r="AQ106" s="29"/>
    </row>
    <row r="107" spans="1:43" x14ac:dyDescent="0.2">
      <c r="A107" s="87"/>
      <c r="B107" s="26"/>
      <c r="C107" s="46"/>
      <c r="D107" s="49"/>
      <c r="E107" s="105" t="s">
        <v>32</v>
      </c>
      <c r="F107" s="1" t="str">
        <f t="shared" si="90"/>
        <v>SL</v>
      </c>
      <c r="G107" s="17" t="str">
        <f>G7</f>
        <v>employee01</v>
      </c>
      <c r="H107" s="9">
        <f t="shared" ref="H107:I110" si="117">SUMPRODUCT(($G107=SNames)*(SFrom&lt;=H$105)*(STo&gt;=H$105))</f>
        <v>0</v>
      </c>
      <c r="I107" s="9">
        <f t="shared" si="117"/>
        <v>0</v>
      </c>
      <c r="J107" s="9">
        <f t="shared" ref="J107:Q110" si="118">SUMPRODUCT(($G107=SNames)*(SFrom&lt;=J$105)*(STo&gt;=J$105))+IF(WEEKDAY(J$105,17)&gt;5,2,0)</f>
        <v>0</v>
      </c>
      <c r="K107" s="9">
        <f t="shared" si="118"/>
        <v>0</v>
      </c>
      <c r="L107" s="9">
        <f t="shared" si="118"/>
        <v>0</v>
      </c>
      <c r="M107" s="9">
        <f t="shared" si="118"/>
        <v>0</v>
      </c>
      <c r="N107" s="9">
        <f t="shared" ref="N107:P110" si="119">SUMPRODUCT(($G107=SNames)*(SFrom&lt;=N$105)*(STo&gt;=N$105))</f>
        <v>0</v>
      </c>
      <c r="O107" s="9">
        <f t="shared" si="119"/>
        <v>0</v>
      </c>
      <c r="P107" s="9">
        <f>SUMPRODUCT(($G107=SNames)*(SFrom&lt;=P$105)*(STo&gt;=P$105))</f>
        <v>0</v>
      </c>
      <c r="Q107" s="9">
        <f t="shared" si="118"/>
        <v>0</v>
      </c>
      <c r="R107" s="9">
        <f t="shared" ref="R107:AA110" si="120">SUMPRODUCT(($G107=SNames)*(SFrom&lt;=R$105)*(STo&gt;=R$105))+IF(WEEKDAY(R$105,17)&gt;5,2,0)</f>
        <v>0</v>
      </c>
      <c r="S107" s="9">
        <f t="shared" si="120"/>
        <v>0</v>
      </c>
      <c r="T107" s="9">
        <f t="shared" si="120"/>
        <v>0</v>
      </c>
      <c r="U107" s="9">
        <f t="shared" ref="U107:W110" si="121">SUMPRODUCT(($G107=SNames)*(SFrom&lt;=U$105)*(STo&gt;=U$105))</f>
        <v>0</v>
      </c>
      <c r="V107" s="9">
        <f t="shared" si="121"/>
        <v>0</v>
      </c>
      <c r="W107" s="9">
        <f>SUMPRODUCT(($G107=SNames)*(SFrom&lt;=W$105)*(STo&gt;=W$105))</f>
        <v>0</v>
      </c>
      <c r="X107" s="9">
        <f t="shared" si="120"/>
        <v>0</v>
      </c>
      <c r="Y107" s="9">
        <f t="shared" si="120"/>
        <v>0</v>
      </c>
      <c r="Z107" s="9">
        <f t="shared" si="120"/>
        <v>0</v>
      </c>
      <c r="AA107" s="9">
        <f t="shared" si="120"/>
        <v>0</v>
      </c>
      <c r="AB107" s="9">
        <f t="shared" ref="AB107:AD110" si="122">SUMPRODUCT(($G107=SNames)*(SFrom&lt;=AB$105)*(STo&gt;=AB$105))</f>
        <v>0</v>
      </c>
      <c r="AC107" s="9">
        <f t="shared" si="122"/>
        <v>0</v>
      </c>
      <c r="AD107" s="9">
        <f>SUMPRODUCT(($G107=SNames)*(SFrom&lt;=AD$105)*(STo&gt;=AD$105))</f>
        <v>0</v>
      </c>
      <c r="AE107" s="9">
        <f t="shared" ref="AE107:AL110" si="123">SUMPRODUCT(($G107=SNames)*(SFrom&lt;=AE$105)*(STo&gt;=AE$105))+IF(WEEKDAY(AE$105,17)&gt;5,2,0)</f>
        <v>0</v>
      </c>
      <c r="AF107" s="9">
        <f t="shared" si="123"/>
        <v>0</v>
      </c>
      <c r="AG107" s="9">
        <f t="shared" si="123"/>
        <v>0</v>
      </c>
      <c r="AH107" s="9">
        <f t="shared" si="123"/>
        <v>0</v>
      </c>
      <c r="AI107" s="9">
        <f t="shared" ref="AI107:AK110" si="124">SUMPRODUCT(($G107=SNames)*(SFrom&lt;=AI$105)*(STo&gt;=AI$105))</f>
        <v>0</v>
      </c>
      <c r="AJ107" s="9">
        <f t="shared" si="124"/>
        <v>0</v>
      </c>
      <c r="AK107" s="9">
        <f>SUMPRODUCT(($G107=SNames)*(SFrom&lt;=AK$105)*(STo&gt;=AK$105))</f>
        <v>0</v>
      </c>
      <c r="AL107" s="9">
        <f t="shared" si="123"/>
        <v>0</v>
      </c>
      <c r="AO107" s="32">
        <f t="shared" si="81"/>
        <v>0</v>
      </c>
      <c r="AP107" s="32">
        <f>COUNTIF(H107:AL107,4)</f>
        <v>0</v>
      </c>
      <c r="AQ107" s="29"/>
    </row>
    <row r="108" spans="1:43" x14ac:dyDescent="0.2">
      <c r="A108" s="87"/>
      <c r="B108" s="26"/>
      <c r="C108" s="46"/>
      <c r="D108" s="49"/>
      <c r="E108" s="105" t="s">
        <v>32</v>
      </c>
      <c r="F108" s="1" t="str">
        <f t="shared" si="90"/>
        <v>SL</v>
      </c>
      <c r="G108" s="18" t="str">
        <f>G8</f>
        <v>employee02</v>
      </c>
      <c r="H108" s="9">
        <f t="shared" si="117"/>
        <v>0</v>
      </c>
      <c r="I108" s="9">
        <f t="shared" si="117"/>
        <v>0</v>
      </c>
      <c r="J108" s="9">
        <f t="shared" si="118"/>
        <v>0</v>
      </c>
      <c r="K108" s="9">
        <f t="shared" si="118"/>
        <v>0</v>
      </c>
      <c r="L108" s="9">
        <f t="shared" si="118"/>
        <v>0</v>
      </c>
      <c r="M108" s="9">
        <f t="shared" si="118"/>
        <v>0</v>
      </c>
      <c r="N108" s="9">
        <f t="shared" si="119"/>
        <v>0</v>
      </c>
      <c r="O108" s="9">
        <f t="shared" si="119"/>
        <v>0</v>
      </c>
      <c r="P108" s="9">
        <f t="shared" si="119"/>
        <v>0</v>
      </c>
      <c r="Q108" s="9">
        <f t="shared" si="118"/>
        <v>0</v>
      </c>
      <c r="R108" s="9">
        <f t="shared" si="120"/>
        <v>0</v>
      </c>
      <c r="S108" s="9">
        <f t="shared" si="120"/>
        <v>0</v>
      </c>
      <c r="T108" s="9">
        <f t="shared" si="120"/>
        <v>0</v>
      </c>
      <c r="U108" s="9">
        <f t="shared" si="121"/>
        <v>0</v>
      </c>
      <c r="V108" s="9">
        <f t="shared" si="121"/>
        <v>0</v>
      </c>
      <c r="W108" s="9">
        <f t="shared" si="121"/>
        <v>0</v>
      </c>
      <c r="X108" s="9">
        <f t="shared" si="120"/>
        <v>0</v>
      </c>
      <c r="Y108" s="9">
        <f t="shared" si="120"/>
        <v>0</v>
      </c>
      <c r="Z108" s="9">
        <f t="shared" si="120"/>
        <v>0</v>
      </c>
      <c r="AA108" s="9">
        <f t="shared" si="120"/>
        <v>0</v>
      </c>
      <c r="AB108" s="9">
        <f t="shared" si="122"/>
        <v>0</v>
      </c>
      <c r="AC108" s="9">
        <f t="shared" si="122"/>
        <v>0</v>
      </c>
      <c r="AD108" s="9">
        <f t="shared" si="122"/>
        <v>0</v>
      </c>
      <c r="AE108" s="9">
        <f t="shared" si="123"/>
        <v>0</v>
      </c>
      <c r="AF108" s="9">
        <f t="shared" si="123"/>
        <v>0</v>
      </c>
      <c r="AG108" s="9">
        <f t="shared" si="123"/>
        <v>0</v>
      </c>
      <c r="AH108" s="9">
        <f t="shared" si="123"/>
        <v>0</v>
      </c>
      <c r="AI108" s="9">
        <f t="shared" si="124"/>
        <v>0</v>
      </c>
      <c r="AJ108" s="9">
        <f t="shared" si="124"/>
        <v>0</v>
      </c>
      <c r="AK108" s="9">
        <f t="shared" si="124"/>
        <v>0</v>
      </c>
      <c r="AL108" s="9">
        <f t="shared" si="123"/>
        <v>0</v>
      </c>
      <c r="AO108" s="33">
        <f t="shared" si="81"/>
        <v>0</v>
      </c>
      <c r="AP108" s="33">
        <f>COUNTIF(H108:AL108,4)</f>
        <v>0</v>
      </c>
      <c r="AQ108" s="29"/>
    </row>
    <row r="109" spans="1:43" x14ac:dyDescent="0.2">
      <c r="A109" s="87"/>
      <c r="B109" s="26"/>
      <c r="C109" s="46"/>
      <c r="D109" s="49"/>
      <c r="E109" s="105" t="s">
        <v>32</v>
      </c>
      <c r="F109" s="1" t="str">
        <f t="shared" si="90"/>
        <v>SL</v>
      </c>
      <c r="G109" s="19" t="str">
        <f>G9</f>
        <v>employee03</v>
      </c>
      <c r="H109" s="9">
        <f t="shared" si="117"/>
        <v>0</v>
      </c>
      <c r="I109" s="9">
        <f t="shared" si="117"/>
        <v>0</v>
      </c>
      <c r="J109" s="9">
        <f t="shared" si="118"/>
        <v>0</v>
      </c>
      <c r="K109" s="9">
        <f t="shared" si="118"/>
        <v>0</v>
      </c>
      <c r="L109" s="9">
        <f t="shared" si="118"/>
        <v>0</v>
      </c>
      <c r="M109" s="9">
        <f t="shared" si="118"/>
        <v>0</v>
      </c>
      <c r="N109" s="9">
        <f t="shared" si="119"/>
        <v>0</v>
      </c>
      <c r="O109" s="9">
        <f t="shared" si="119"/>
        <v>0</v>
      </c>
      <c r="P109" s="9">
        <f t="shared" si="119"/>
        <v>0</v>
      </c>
      <c r="Q109" s="9">
        <f t="shared" si="118"/>
        <v>0</v>
      </c>
      <c r="R109" s="9">
        <f t="shared" si="120"/>
        <v>0</v>
      </c>
      <c r="S109" s="9">
        <f t="shared" si="120"/>
        <v>0</v>
      </c>
      <c r="T109" s="9">
        <f t="shared" si="120"/>
        <v>0</v>
      </c>
      <c r="U109" s="9">
        <f t="shared" si="121"/>
        <v>0</v>
      </c>
      <c r="V109" s="9">
        <f t="shared" si="121"/>
        <v>0</v>
      </c>
      <c r="W109" s="9">
        <f t="shared" si="121"/>
        <v>0</v>
      </c>
      <c r="X109" s="9">
        <f t="shared" si="120"/>
        <v>0</v>
      </c>
      <c r="Y109" s="9">
        <f t="shared" si="120"/>
        <v>0</v>
      </c>
      <c r="Z109" s="9">
        <f t="shared" si="120"/>
        <v>0</v>
      </c>
      <c r="AA109" s="9">
        <f t="shared" si="120"/>
        <v>0</v>
      </c>
      <c r="AB109" s="9">
        <f t="shared" si="122"/>
        <v>0</v>
      </c>
      <c r="AC109" s="9">
        <f t="shared" si="122"/>
        <v>0</v>
      </c>
      <c r="AD109" s="9">
        <f t="shared" si="122"/>
        <v>0</v>
      </c>
      <c r="AE109" s="9">
        <f t="shared" si="123"/>
        <v>0</v>
      </c>
      <c r="AF109" s="9">
        <f t="shared" si="123"/>
        <v>0</v>
      </c>
      <c r="AG109" s="9">
        <f t="shared" si="123"/>
        <v>0</v>
      </c>
      <c r="AH109" s="9">
        <f t="shared" si="123"/>
        <v>0</v>
      </c>
      <c r="AI109" s="9">
        <f t="shared" si="124"/>
        <v>0</v>
      </c>
      <c r="AJ109" s="9">
        <f t="shared" si="124"/>
        <v>0</v>
      </c>
      <c r="AK109" s="9">
        <f t="shared" si="124"/>
        <v>0</v>
      </c>
      <c r="AL109" s="9">
        <f t="shared" si="123"/>
        <v>0</v>
      </c>
      <c r="AO109" s="34">
        <f t="shared" si="81"/>
        <v>0</v>
      </c>
      <c r="AP109" s="34">
        <f>COUNTIF(H109:AL109,4)</f>
        <v>0</v>
      </c>
      <c r="AQ109" s="29"/>
    </row>
    <row r="110" spans="1:43" ht="13.5" thickBot="1" x14ac:dyDescent="0.25">
      <c r="A110" s="87"/>
      <c r="B110" s="26"/>
      <c r="C110" s="46"/>
      <c r="D110" s="49"/>
      <c r="E110" s="105" t="s">
        <v>32</v>
      </c>
      <c r="F110" s="1" t="str">
        <f t="shared" si="90"/>
        <v>SL</v>
      </c>
      <c r="G110" s="12" t="str">
        <f>G10</f>
        <v>employee04</v>
      </c>
      <c r="H110" s="9">
        <f t="shared" si="117"/>
        <v>0</v>
      </c>
      <c r="I110" s="9">
        <f t="shared" si="117"/>
        <v>0</v>
      </c>
      <c r="J110" s="9">
        <f t="shared" si="118"/>
        <v>0</v>
      </c>
      <c r="K110" s="9">
        <f t="shared" si="118"/>
        <v>0</v>
      </c>
      <c r="L110" s="9">
        <f t="shared" si="118"/>
        <v>0</v>
      </c>
      <c r="M110" s="9">
        <f t="shared" si="118"/>
        <v>0</v>
      </c>
      <c r="N110" s="9">
        <f t="shared" si="119"/>
        <v>0</v>
      </c>
      <c r="O110" s="9">
        <f t="shared" si="119"/>
        <v>0</v>
      </c>
      <c r="P110" s="9">
        <f t="shared" si="119"/>
        <v>0</v>
      </c>
      <c r="Q110" s="9">
        <f t="shared" si="118"/>
        <v>0</v>
      </c>
      <c r="R110" s="9">
        <f t="shared" si="120"/>
        <v>0</v>
      </c>
      <c r="S110" s="9">
        <f t="shared" si="120"/>
        <v>0</v>
      </c>
      <c r="T110" s="9">
        <f t="shared" si="120"/>
        <v>0</v>
      </c>
      <c r="U110" s="9">
        <f t="shared" si="121"/>
        <v>0</v>
      </c>
      <c r="V110" s="9">
        <f t="shared" si="121"/>
        <v>0</v>
      </c>
      <c r="W110" s="9">
        <f t="shared" si="121"/>
        <v>0</v>
      </c>
      <c r="X110" s="9">
        <f t="shared" si="120"/>
        <v>0</v>
      </c>
      <c r="Y110" s="9">
        <f t="shared" si="120"/>
        <v>0</v>
      </c>
      <c r="Z110" s="9">
        <f t="shared" si="120"/>
        <v>0</v>
      </c>
      <c r="AA110" s="9">
        <f t="shared" si="120"/>
        <v>0</v>
      </c>
      <c r="AB110" s="9">
        <f t="shared" si="122"/>
        <v>0</v>
      </c>
      <c r="AC110" s="9">
        <f t="shared" si="122"/>
        <v>0</v>
      </c>
      <c r="AD110" s="9">
        <f t="shared" si="122"/>
        <v>0</v>
      </c>
      <c r="AE110" s="9">
        <f t="shared" si="123"/>
        <v>0</v>
      </c>
      <c r="AF110" s="9">
        <f t="shared" si="123"/>
        <v>0</v>
      </c>
      <c r="AG110" s="9">
        <f t="shared" si="123"/>
        <v>0</v>
      </c>
      <c r="AH110" s="9">
        <f t="shared" si="123"/>
        <v>0</v>
      </c>
      <c r="AI110" s="9">
        <f t="shared" si="124"/>
        <v>0</v>
      </c>
      <c r="AJ110" s="9">
        <f t="shared" si="124"/>
        <v>0</v>
      </c>
      <c r="AK110" s="9">
        <f t="shared" si="124"/>
        <v>0</v>
      </c>
      <c r="AL110" s="9">
        <f t="shared" si="123"/>
        <v>0</v>
      </c>
      <c r="AO110" s="35">
        <f t="shared" si="81"/>
        <v>0</v>
      </c>
      <c r="AP110" s="35">
        <f>COUNTIF(H110:AL110,4)</f>
        <v>0</v>
      </c>
      <c r="AQ110" s="29"/>
    </row>
    <row r="112" spans="1:43" x14ac:dyDescent="0.2">
      <c r="AI112" s="4" t="str">
        <f>IF(MONTH(AI105)=MONTH($H105),"Y","N")</f>
        <v>Y</v>
      </c>
      <c r="AJ112" s="4" t="str">
        <f>IF(MONTH(AJ105)=MONTH($H105),"Y","N")</f>
        <v>Y</v>
      </c>
      <c r="AK112" s="4" t="str">
        <f>IF(MONTH(AK105)=MONTH($H105),"Y","N")</f>
        <v>Y</v>
      </c>
      <c r="AL112" s="4" t="str">
        <f>IF(MONTH(AL105)=MONTH($H105),"Y","N")</f>
        <v>Y</v>
      </c>
    </row>
  </sheetData>
  <mergeCells count="21">
    <mergeCell ref="P2:R2"/>
    <mergeCell ref="S2:V2"/>
    <mergeCell ref="G13:AI13"/>
    <mergeCell ref="G4:AL4"/>
    <mergeCell ref="G22:AL22"/>
    <mergeCell ref="G104:AL104"/>
    <mergeCell ref="G31:AK31"/>
    <mergeCell ref="G40:AL40"/>
    <mergeCell ref="G49:AK49"/>
    <mergeCell ref="G58:AL58"/>
    <mergeCell ref="G95:AK95"/>
    <mergeCell ref="AO4:AO5"/>
    <mergeCell ref="AR7:AT7"/>
    <mergeCell ref="G67:AL67"/>
    <mergeCell ref="G77:AK77"/>
    <mergeCell ref="G86:AL86"/>
    <mergeCell ref="AS8:AT8"/>
    <mergeCell ref="AS9:AT9"/>
    <mergeCell ref="AS11:AT11"/>
    <mergeCell ref="AS10:AT10"/>
    <mergeCell ref="AP4:AP5"/>
  </mergeCells>
  <phoneticPr fontId="1" type="noConversion"/>
  <conditionalFormatting sqref="AJ105:AL105">
    <cfRule type="expression" dxfId="24" priority="11" stopIfTrue="1">
      <formula>IF(AJ112="N",TRUE,FALSE)</formula>
    </cfRule>
  </conditionalFormatting>
  <conditionalFormatting sqref="H16:AL19 H25:AL28 H34:AL37 H43:AL46 H52:AL55 H61:AL64 H71:AL74 H80:AL83 H89:AL92 H98:AL101 H107:AL110 H7:AL10">
    <cfRule type="expression" dxfId="23" priority="3" stopIfTrue="1">
      <formula>IF(5=H7,TRUE,FALSE)</formula>
    </cfRule>
    <cfRule type="expression" dxfId="22" priority="4" stopIfTrue="1">
      <formula>IF(4=H7,TRUE,FALSE)</formula>
    </cfRule>
    <cfRule type="expression" dxfId="21" priority="12" stopIfTrue="1">
      <formula>IF(0=H7,TRUE,FALSE)</formula>
    </cfRule>
    <cfRule type="expression" dxfId="20" priority="13" stopIfTrue="1">
      <formula>IF(1=H7,TRUE,FALSE)</formula>
    </cfRule>
    <cfRule type="expression" dxfId="19" priority="14" stopIfTrue="1">
      <formula>IF(H7&gt;1,TRUE,FALSE)</formula>
    </cfRule>
  </conditionalFormatting>
  <conditionalFormatting sqref="B2:B4 B58:B60 B49:B51 AR7:AR10 B65:B70 B75:B79 B84:B88 B93:B97 B102:B106 B111:B65546">
    <cfRule type="cellIs" dxfId="18" priority="15" stopIfTrue="1" operator="equal">
      <formula>"Actual"</formula>
    </cfRule>
    <cfRule type="cellIs" dxfId="17" priority="16" stopIfTrue="1" operator="equal">
      <formula>"Due"</formula>
    </cfRule>
  </conditionalFormatting>
  <conditionalFormatting sqref="D1:D1048576">
    <cfRule type="cellIs" dxfId="16" priority="17" stopIfTrue="1" operator="equal">
      <formula>0</formula>
    </cfRule>
  </conditionalFormatting>
  <conditionalFormatting sqref="AJ50:AL50 AJ59:AL59 AJ78:AL78 AJ87:AL87 AJ96:AL96 AL51 AL79 AL97">
    <cfRule type="expression" dxfId="15" priority="18" stopIfTrue="1">
      <formula>IF(AJ57="N",TRUE,FALSE)</formula>
    </cfRule>
  </conditionalFormatting>
  <conditionalFormatting sqref="AJ69:AL69">
    <cfRule type="expression" dxfId="14" priority="27" stopIfTrue="1">
      <formula>IF(AJ76="N",TRUE,FALSE)</formula>
    </cfRule>
  </conditionalFormatting>
  <conditionalFormatting sqref="AJ32:AL32 AL33 H41:AL42">
    <cfRule type="expression" dxfId="13" priority="36" stopIfTrue="1">
      <formula>IF(H39="N",TRUE,FALSE)</formula>
    </cfRule>
  </conditionalFormatting>
  <conditionalFormatting sqref="AJ5:AL5 AJ14:AL15 AJ23:AL23">
    <cfRule type="expression" dxfId="12" priority="37" stopIfTrue="1">
      <formula>IF(AJ12="N",TRUE,FALSE)</formula>
    </cfRule>
  </conditionalFormatting>
  <conditionalFormatting sqref="E7:E110 H16:AL19 H25:AL28 H34:AL37 H43:AL46 H52:AL55 H61:AL64 H71:AL74 H80:AL83 H89:AL92 H98:AL101 H107:AL110 H7:AL10">
    <cfRule type="cellIs" dxfId="11" priority="6" stopIfTrue="1" operator="equal">
      <formula>1</formula>
    </cfRule>
    <cfRule type="cellIs" dxfId="10" priority="5" stopIfTrue="1" operator="equal">
      <formula>4</formula>
    </cfRule>
    <cfRule type="cellIs" dxfId="9" priority="7" stopIfTrue="1" operator="equal">
      <formula>5</formula>
    </cfRule>
  </conditionalFormatting>
  <conditionalFormatting sqref="AS16">
    <cfRule type="expression" dxfId="8" priority="2">
      <formula>$AS$16=1</formula>
    </cfRule>
  </conditionalFormatting>
  <conditionalFormatting sqref="AS17">
    <cfRule type="expression" dxfId="7" priority="1">
      <formula>$AS$17=4</formula>
    </cfRule>
  </conditionalFormatting>
  <dataValidations count="3">
    <dataValidation type="list" allowBlank="1" showInputMessage="1" showErrorMessage="1" sqref="B7:B110">
      <formula1>SHIFTCONTROLLER</formula1>
    </dataValidation>
    <dataValidation type="list" allowBlank="1" showInputMessage="1" showErrorMessage="1" sqref="E7:E110">
      <formula1>leavetypes</formula1>
    </dataValidation>
    <dataValidation type="list" allowBlank="1" showInputMessage="1" showErrorMessage="1" sqref="A7:A110">
      <formula1>GRADE</formula1>
    </dataValidation>
  </dataValidations>
  <printOptions horizontalCentered="1" verticalCentered="1"/>
  <pageMargins left="0" right="0" top="0" bottom="0" header="0" footer="0"/>
  <pageSetup paperSize="9" scale="3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6D1D6977-BDEB-483B-AD9A-D0105DE9C19E}">
            <xm:f>NOT(ISERROR(SEARCH($E$7,E7)))</xm:f>
            <xm:f>$E$7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E7:E110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2"/>
  <sheetViews>
    <sheetView workbookViewId="0">
      <selection activeCell="G7" sqref="G7"/>
    </sheetView>
  </sheetViews>
  <sheetFormatPr defaultRowHeight="12.75" x14ac:dyDescent="0.2"/>
  <cols>
    <col min="2" max="2" width="18.85546875" customWidth="1"/>
    <col min="3" max="3" width="28.7109375" style="101" customWidth="1"/>
    <col min="4" max="4" width="15.7109375" style="101" customWidth="1"/>
    <col min="6" max="6" width="12.140625" customWidth="1"/>
    <col min="7" max="7" width="14.5703125" bestFit="1" customWidth="1"/>
  </cols>
  <sheetData>
    <row r="3" spans="2:7" ht="24" customHeight="1" x14ac:dyDescent="0.2">
      <c r="B3" s="76" t="s">
        <v>51</v>
      </c>
      <c r="C3" s="76" t="s">
        <v>50</v>
      </c>
      <c r="D3" s="76" t="s">
        <v>37</v>
      </c>
      <c r="F3" s="77">
        <v>42738</v>
      </c>
      <c r="G3" s="78" t="s">
        <v>52</v>
      </c>
    </row>
    <row r="4" spans="2:7" ht="24" customHeight="1" x14ac:dyDescent="0.2">
      <c r="B4" s="97">
        <v>42736</v>
      </c>
      <c r="C4" s="99" t="s">
        <v>38</v>
      </c>
      <c r="D4" s="99">
        <v>1</v>
      </c>
      <c r="G4" t="s">
        <v>61</v>
      </c>
    </row>
    <row r="5" spans="2:7" ht="24" customHeight="1" x14ac:dyDescent="0.2">
      <c r="B5" s="98">
        <v>42849</v>
      </c>
      <c r="C5" s="100" t="s">
        <v>39</v>
      </c>
      <c r="D5" s="100">
        <v>1</v>
      </c>
    </row>
    <row r="6" spans="2:7" ht="24" customHeight="1" x14ac:dyDescent="0.2">
      <c r="B6" s="97">
        <v>42882</v>
      </c>
      <c r="C6" s="99" t="s">
        <v>40</v>
      </c>
      <c r="D6" s="99" t="s">
        <v>41</v>
      </c>
    </row>
    <row r="7" spans="2:7" ht="24" customHeight="1" x14ac:dyDescent="0.2">
      <c r="B7" s="98">
        <v>42911</v>
      </c>
      <c r="C7" s="100" t="s">
        <v>42</v>
      </c>
      <c r="D7" s="100">
        <v>3</v>
      </c>
    </row>
    <row r="8" spans="2:7" ht="24" customHeight="1" x14ac:dyDescent="0.2">
      <c r="B8" s="97">
        <v>42970</v>
      </c>
      <c r="C8" s="99" t="s">
        <v>43</v>
      </c>
      <c r="D8" s="99" t="s">
        <v>41</v>
      </c>
    </row>
    <row r="9" spans="2:7" ht="24" customHeight="1" x14ac:dyDescent="0.2">
      <c r="B9" s="98">
        <v>42978</v>
      </c>
      <c r="C9" s="100" t="s">
        <v>44</v>
      </c>
      <c r="D9" s="100">
        <v>1</v>
      </c>
    </row>
    <row r="10" spans="2:7" ht="24" customHeight="1" x14ac:dyDescent="0.2">
      <c r="B10" s="97">
        <v>42979</v>
      </c>
      <c r="C10" s="99" t="s">
        <v>45</v>
      </c>
      <c r="D10" s="99">
        <v>3</v>
      </c>
    </row>
    <row r="11" spans="2:7" ht="24" customHeight="1" x14ac:dyDescent="0.2">
      <c r="B11" s="98">
        <v>43000</v>
      </c>
      <c r="C11" s="100" t="s">
        <v>46</v>
      </c>
      <c r="D11" s="100">
        <v>1</v>
      </c>
    </row>
    <row r="12" spans="2:7" ht="24" customHeight="1" x14ac:dyDescent="0.2">
      <c r="B12" s="97">
        <v>43069</v>
      </c>
      <c r="C12" s="99" t="s">
        <v>47</v>
      </c>
      <c r="D12" s="99">
        <v>1</v>
      </c>
    </row>
    <row r="13" spans="2:7" ht="24" customHeight="1" x14ac:dyDescent="0.2">
      <c r="B13" s="98">
        <v>43069</v>
      </c>
      <c r="C13" s="100" t="s">
        <v>48</v>
      </c>
      <c r="D13" s="100">
        <v>1</v>
      </c>
    </row>
    <row r="14" spans="2:7" ht="24" customHeight="1" x14ac:dyDescent="0.2">
      <c r="B14" s="97">
        <v>43071</v>
      </c>
      <c r="C14" s="99" t="s">
        <v>49</v>
      </c>
      <c r="D14" s="99">
        <v>2</v>
      </c>
    </row>
    <row r="15" spans="2:7" ht="24" customHeight="1" x14ac:dyDescent="0.2">
      <c r="B15" s="79"/>
      <c r="C15" s="99"/>
      <c r="D15" s="99"/>
    </row>
    <row r="16" spans="2:7" ht="24" customHeight="1" x14ac:dyDescent="0.2">
      <c r="B16" s="79"/>
      <c r="C16" s="99"/>
      <c r="D16" s="99"/>
    </row>
    <row r="17" spans="2:4" ht="24" customHeight="1" x14ac:dyDescent="0.2">
      <c r="B17" s="79"/>
      <c r="C17" s="99"/>
      <c r="D17" s="99"/>
    </row>
    <row r="18" spans="2:4" ht="24" customHeight="1" x14ac:dyDescent="0.2">
      <c r="B18" s="79"/>
      <c r="C18" s="99"/>
      <c r="D18" s="99"/>
    </row>
    <row r="19" spans="2:4" ht="24" customHeight="1" x14ac:dyDescent="0.2">
      <c r="B19" s="79"/>
      <c r="C19" s="99"/>
      <c r="D19" s="99"/>
    </row>
    <row r="20" spans="2:4" ht="24" customHeight="1" x14ac:dyDescent="0.2">
      <c r="B20" s="79"/>
      <c r="C20" s="99"/>
      <c r="D20" s="99"/>
    </row>
    <row r="21" spans="2:4" ht="24" customHeight="1" x14ac:dyDescent="0.2">
      <c r="B21" s="79"/>
      <c r="C21" s="99"/>
      <c r="D21" s="99"/>
    </row>
    <row r="22" spans="2:4" ht="24" customHeight="1" x14ac:dyDescent="0.2">
      <c r="B22" s="79"/>
      <c r="C22" s="99"/>
      <c r="D22" s="99"/>
    </row>
    <row r="23" spans="2:4" ht="24" customHeight="1" x14ac:dyDescent="0.2">
      <c r="B23" s="79"/>
      <c r="C23" s="99"/>
      <c r="D23" s="99"/>
    </row>
    <row r="24" spans="2:4" ht="24" customHeight="1" x14ac:dyDescent="0.2">
      <c r="B24" s="79"/>
      <c r="C24" s="99"/>
      <c r="D24" s="99"/>
    </row>
    <row r="25" spans="2:4" ht="24" customHeight="1" x14ac:dyDescent="0.2">
      <c r="B25" s="79"/>
      <c r="C25" s="99"/>
      <c r="D25" s="99"/>
    </row>
    <row r="26" spans="2:4" ht="24" customHeight="1" x14ac:dyDescent="0.2">
      <c r="B26" s="79"/>
      <c r="C26" s="99"/>
      <c r="D26" s="99"/>
    </row>
    <row r="27" spans="2:4" ht="24" customHeight="1" x14ac:dyDescent="0.2">
      <c r="B27" s="79"/>
      <c r="C27" s="99"/>
      <c r="D27" s="99"/>
    </row>
    <row r="28" spans="2:4" ht="24" customHeight="1" x14ac:dyDescent="0.2">
      <c r="B28" s="79"/>
      <c r="C28" s="99"/>
      <c r="D28" s="99"/>
    </row>
    <row r="29" spans="2:4" ht="24" customHeight="1" x14ac:dyDescent="0.2">
      <c r="B29" s="79"/>
      <c r="C29" s="99"/>
      <c r="D29" s="99"/>
    </row>
    <row r="30" spans="2:4" ht="24" customHeight="1" x14ac:dyDescent="0.2">
      <c r="B30" s="79"/>
      <c r="C30" s="99"/>
      <c r="D30" s="99"/>
    </row>
    <row r="31" spans="2:4" ht="24" customHeight="1" x14ac:dyDescent="0.2">
      <c r="B31" s="79"/>
      <c r="C31" s="99"/>
      <c r="D31" s="99"/>
    </row>
    <row r="32" spans="2:4" ht="24" customHeight="1" x14ac:dyDescent="0.2">
      <c r="B32" s="79"/>
      <c r="C32" s="99"/>
      <c r="D32" s="99"/>
    </row>
    <row r="33" spans="2:4" ht="24" customHeight="1" x14ac:dyDescent="0.2">
      <c r="B33" s="79"/>
      <c r="C33" s="99"/>
      <c r="D33" s="99"/>
    </row>
    <row r="34" spans="2:4" ht="24" customHeight="1" x14ac:dyDescent="0.2">
      <c r="B34" s="79"/>
      <c r="C34" s="99"/>
      <c r="D34" s="99"/>
    </row>
    <row r="35" spans="2:4" ht="24" customHeight="1" x14ac:dyDescent="0.2">
      <c r="B35" s="79"/>
      <c r="C35" s="99"/>
      <c r="D35" s="99"/>
    </row>
    <row r="36" spans="2:4" ht="24" customHeight="1" x14ac:dyDescent="0.2">
      <c r="B36" s="79"/>
      <c r="C36" s="99"/>
      <c r="D36" s="99"/>
    </row>
    <row r="37" spans="2:4" ht="24" customHeight="1" x14ac:dyDescent="0.2">
      <c r="B37" s="79"/>
      <c r="C37" s="99"/>
      <c r="D37" s="99"/>
    </row>
    <row r="38" spans="2:4" ht="24" customHeight="1" x14ac:dyDescent="0.2">
      <c r="B38" s="79"/>
      <c r="C38" s="99"/>
      <c r="D38" s="99"/>
    </row>
    <row r="39" spans="2:4" ht="24" customHeight="1" x14ac:dyDescent="0.2">
      <c r="B39" s="79"/>
      <c r="C39" s="99"/>
      <c r="D39" s="99"/>
    </row>
    <row r="40" spans="2:4" ht="24" customHeight="1" x14ac:dyDescent="0.2">
      <c r="B40" s="79"/>
      <c r="C40" s="99"/>
      <c r="D40" s="99"/>
    </row>
    <row r="41" spans="2:4" ht="24" customHeight="1" x14ac:dyDescent="0.2">
      <c r="B41" s="79"/>
      <c r="C41" s="99"/>
      <c r="D41" s="99"/>
    </row>
    <row r="42" spans="2:4" ht="24" customHeight="1" x14ac:dyDescent="0.2">
      <c r="B42" s="79"/>
      <c r="C42" s="99"/>
      <c r="D42" s="99"/>
    </row>
    <row r="43" spans="2:4" ht="24" customHeight="1" x14ac:dyDescent="0.2">
      <c r="B43" s="79"/>
      <c r="C43" s="99"/>
      <c r="D43" s="99"/>
    </row>
    <row r="44" spans="2:4" ht="24" customHeight="1" x14ac:dyDescent="0.2">
      <c r="B44" s="79"/>
      <c r="C44" s="99"/>
      <c r="D44" s="99"/>
    </row>
    <row r="45" spans="2:4" ht="24" customHeight="1" x14ac:dyDescent="0.2">
      <c r="B45" s="79"/>
      <c r="C45" s="99"/>
      <c r="D45" s="99"/>
    </row>
    <row r="46" spans="2:4" ht="24" customHeight="1" x14ac:dyDescent="0.2">
      <c r="B46" s="79"/>
      <c r="C46" s="99"/>
      <c r="D46" s="99"/>
    </row>
    <row r="47" spans="2:4" ht="24" customHeight="1" x14ac:dyDescent="0.2">
      <c r="B47" s="79"/>
      <c r="C47" s="99"/>
      <c r="D47" s="99"/>
    </row>
    <row r="48" spans="2:4" ht="24" customHeight="1" x14ac:dyDescent="0.2">
      <c r="B48" s="79"/>
      <c r="C48" s="99"/>
      <c r="D48" s="99"/>
    </row>
    <row r="49" spans="2:4" ht="24" customHeight="1" x14ac:dyDescent="0.2">
      <c r="B49" s="79"/>
      <c r="C49" s="99"/>
      <c r="D49" s="99"/>
    </row>
    <row r="50" spans="2:4" ht="24" customHeight="1" x14ac:dyDescent="0.2">
      <c r="B50" s="79"/>
      <c r="C50" s="99"/>
      <c r="D50" s="99"/>
    </row>
    <row r="51" spans="2:4" ht="24" customHeight="1" x14ac:dyDescent="0.2">
      <c r="B51" s="79"/>
      <c r="C51" s="99"/>
      <c r="D51" s="99"/>
    </row>
    <row r="52" spans="2:4" ht="24" customHeight="1" x14ac:dyDescent="0.2">
      <c r="B52" s="79"/>
      <c r="C52" s="99"/>
      <c r="D52" s="99"/>
    </row>
    <row r="53" spans="2:4" ht="24" customHeight="1" x14ac:dyDescent="0.2">
      <c r="B53" s="79"/>
      <c r="C53" s="99"/>
      <c r="D53" s="99"/>
    </row>
    <row r="54" spans="2:4" ht="24" customHeight="1" x14ac:dyDescent="0.2">
      <c r="B54" s="79"/>
      <c r="C54" s="99"/>
      <c r="D54" s="99"/>
    </row>
    <row r="55" spans="2:4" ht="24" customHeight="1" x14ac:dyDescent="0.2">
      <c r="B55" s="79"/>
      <c r="C55" s="99"/>
      <c r="D55" s="99"/>
    </row>
    <row r="56" spans="2:4" ht="24" customHeight="1" x14ac:dyDescent="0.2">
      <c r="B56" s="79"/>
      <c r="C56" s="99"/>
      <c r="D56" s="99"/>
    </row>
    <row r="57" spans="2:4" ht="24" customHeight="1" x14ac:dyDescent="0.2">
      <c r="B57" s="79"/>
      <c r="C57" s="99"/>
      <c r="D57" s="99"/>
    </row>
    <row r="58" spans="2:4" ht="24" customHeight="1" x14ac:dyDescent="0.2">
      <c r="B58" s="79"/>
      <c r="C58" s="99"/>
      <c r="D58" s="99"/>
    </row>
    <row r="59" spans="2:4" ht="24" customHeight="1" x14ac:dyDescent="0.2">
      <c r="B59" s="79"/>
      <c r="C59" s="99"/>
      <c r="D59" s="99"/>
    </row>
    <row r="60" spans="2:4" ht="24" customHeight="1" x14ac:dyDescent="0.2">
      <c r="B60" s="79"/>
      <c r="C60" s="99"/>
      <c r="D60" s="99"/>
    </row>
    <row r="61" spans="2:4" ht="24" customHeight="1" x14ac:dyDescent="0.2">
      <c r="B61" s="79"/>
      <c r="C61" s="99"/>
      <c r="D61" s="99"/>
    </row>
    <row r="62" spans="2:4" ht="24" customHeight="1" x14ac:dyDescent="0.2">
      <c r="B62" s="79"/>
      <c r="C62" s="99"/>
      <c r="D62" s="99"/>
    </row>
    <row r="63" spans="2:4" ht="24" customHeight="1" x14ac:dyDescent="0.2">
      <c r="B63" s="79"/>
      <c r="C63" s="99"/>
      <c r="D63" s="99"/>
    </row>
    <row r="64" spans="2:4" ht="24" customHeight="1" x14ac:dyDescent="0.2">
      <c r="B64" s="79"/>
      <c r="C64" s="99"/>
      <c r="D64" s="99"/>
    </row>
    <row r="65" spans="2:4" ht="24" customHeight="1" x14ac:dyDescent="0.2">
      <c r="B65" s="79"/>
      <c r="C65" s="99"/>
      <c r="D65" s="99"/>
    </row>
    <row r="66" spans="2:4" ht="24" customHeight="1" x14ac:dyDescent="0.2">
      <c r="B66" s="79"/>
      <c r="C66" s="99"/>
      <c r="D66" s="99"/>
    </row>
    <row r="67" spans="2:4" ht="24" customHeight="1" x14ac:dyDescent="0.2">
      <c r="B67" s="79"/>
      <c r="C67" s="99"/>
      <c r="D67" s="99"/>
    </row>
    <row r="68" spans="2:4" ht="24" customHeight="1" x14ac:dyDescent="0.2">
      <c r="B68" s="79"/>
      <c r="C68" s="99"/>
      <c r="D68" s="99"/>
    </row>
    <row r="69" spans="2:4" ht="24" customHeight="1" x14ac:dyDescent="0.2"/>
    <row r="70" spans="2:4" ht="24" customHeight="1" x14ac:dyDescent="0.2"/>
    <row r="71" spans="2:4" ht="24" customHeight="1" x14ac:dyDescent="0.2"/>
    <row r="72" spans="2:4" ht="24" customHeight="1" x14ac:dyDescent="0.2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15"/>
  <sheetViews>
    <sheetView workbookViewId="0">
      <selection activeCell="B20" sqref="B20"/>
    </sheetView>
  </sheetViews>
  <sheetFormatPr defaultRowHeight="12.75" x14ac:dyDescent="0.2"/>
  <cols>
    <col min="1" max="1" width="25.85546875" bestFit="1" customWidth="1"/>
    <col min="10" max="10" width="28.42578125" bestFit="1" customWidth="1"/>
    <col min="12" max="12" width="11" bestFit="1" customWidth="1"/>
  </cols>
  <sheetData>
    <row r="3" spans="1:12" x14ac:dyDescent="0.2">
      <c r="A3" s="16" t="s">
        <v>6</v>
      </c>
      <c r="C3" s="57" t="s">
        <v>5</v>
      </c>
      <c r="D3" s="57">
        <v>1</v>
      </c>
      <c r="F3">
        <v>1</v>
      </c>
      <c r="G3" t="s">
        <v>16</v>
      </c>
      <c r="J3" s="58"/>
    </row>
    <row r="4" spans="1:12" x14ac:dyDescent="0.2">
      <c r="A4" s="17" t="s">
        <v>57</v>
      </c>
      <c r="C4" s="57" t="s">
        <v>17</v>
      </c>
      <c r="D4" s="57">
        <v>2</v>
      </c>
      <c r="F4">
        <v>2</v>
      </c>
      <c r="G4" t="s">
        <v>18</v>
      </c>
      <c r="J4" s="60">
        <v>42736</v>
      </c>
      <c r="K4" s="58">
        <v>42736</v>
      </c>
      <c r="L4" s="61">
        <f>DAY(K4)</f>
        <v>1</v>
      </c>
    </row>
    <row r="5" spans="1:12" x14ac:dyDescent="0.2">
      <c r="A5" s="18" t="s">
        <v>58</v>
      </c>
      <c r="C5" s="57" t="s">
        <v>19</v>
      </c>
      <c r="D5" s="57">
        <v>3</v>
      </c>
      <c r="F5">
        <v>3</v>
      </c>
      <c r="G5" t="s">
        <v>20</v>
      </c>
      <c r="J5" s="60">
        <v>42767</v>
      </c>
      <c r="K5" s="58">
        <v>42767</v>
      </c>
      <c r="L5" s="62">
        <f>DAY(K5)</f>
        <v>1</v>
      </c>
    </row>
    <row r="6" spans="1:12" x14ac:dyDescent="0.2">
      <c r="A6" s="19" t="s">
        <v>59</v>
      </c>
      <c r="C6" s="57" t="s">
        <v>21</v>
      </c>
      <c r="D6" s="57">
        <v>4</v>
      </c>
      <c r="F6">
        <v>4</v>
      </c>
      <c r="G6" t="s">
        <v>22</v>
      </c>
      <c r="J6" s="60">
        <v>42795</v>
      </c>
      <c r="K6" s="58">
        <v>42795</v>
      </c>
    </row>
    <row r="7" spans="1:12" x14ac:dyDescent="0.2">
      <c r="A7" s="12" t="s">
        <v>60</v>
      </c>
      <c r="C7" s="57" t="s">
        <v>23</v>
      </c>
      <c r="D7" s="57">
        <v>5</v>
      </c>
      <c r="F7">
        <v>5</v>
      </c>
      <c r="G7" t="s">
        <v>24</v>
      </c>
      <c r="J7" s="60">
        <v>42826</v>
      </c>
      <c r="K7" s="58">
        <v>42826</v>
      </c>
    </row>
    <row r="8" spans="1:12" x14ac:dyDescent="0.2">
      <c r="C8" s="57" t="s">
        <v>25</v>
      </c>
      <c r="D8" s="57">
        <v>6</v>
      </c>
      <c r="F8">
        <v>6</v>
      </c>
      <c r="G8" t="s">
        <v>26</v>
      </c>
      <c r="J8" s="60">
        <v>42856</v>
      </c>
      <c r="K8" s="58">
        <v>42856</v>
      </c>
    </row>
    <row r="9" spans="1:12" x14ac:dyDescent="0.2">
      <c r="C9" s="57" t="s">
        <v>3</v>
      </c>
      <c r="D9" s="57">
        <v>7</v>
      </c>
      <c r="F9">
        <v>7</v>
      </c>
      <c r="G9" t="s">
        <v>15</v>
      </c>
      <c r="J9" s="60">
        <v>42887</v>
      </c>
      <c r="K9" s="58">
        <v>42887</v>
      </c>
    </row>
    <row r="10" spans="1:12" x14ac:dyDescent="0.2">
      <c r="C10" s="57" t="s">
        <v>27</v>
      </c>
      <c r="D10" s="57">
        <v>8</v>
      </c>
      <c r="J10" s="60">
        <v>42917</v>
      </c>
      <c r="K10" s="58">
        <v>42917</v>
      </c>
    </row>
    <row r="11" spans="1:12" x14ac:dyDescent="0.2">
      <c r="C11" s="57" t="s">
        <v>28</v>
      </c>
      <c r="D11" s="57">
        <v>9</v>
      </c>
      <c r="J11" s="60">
        <v>42948</v>
      </c>
      <c r="K11" s="58">
        <v>42948</v>
      </c>
    </row>
    <row r="12" spans="1:12" x14ac:dyDescent="0.2">
      <c r="C12" s="57" t="s">
        <v>29</v>
      </c>
      <c r="D12" s="57">
        <v>10</v>
      </c>
      <c r="J12" s="60">
        <v>42979</v>
      </c>
      <c r="K12" s="58">
        <v>42979</v>
      </c>
    </row>
    <row r="13" spans="1:12" x14ac:dyDescent="0.2">
      <c r="C13" s="57" t="s">
        <v>30</v>
      </c>
      <c r="D13" s="57">
        <v>11</v>
      </c>
      <c r="J13" s="60">
        <v>43009</v>
      </c>
      <c r="K13" s="58">
        <v>43009</v>
      </c>
    </row>
    <row r="14" spans="1:12" x14ac:dyDescent="0.2">
      <c r="C14" s="57" t="s">
        <v>31</v>
      </c>
      <c r="D14" s="57">
        <v>12</v>
      </c>
      <c r="J14" s="60">
        <v>43040</v>
      </c>
      <c r="K14" s="58">
        <v>43040</v>
      </c>
    </row>
    <row r="15" spans="1:12" x14ac:dyDescent="0.2">
      <c r="J15" s="60">
        <v>43070</v>
      </c>
      <c r="K15" s="58">
        <v>43070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Yearly Planner</vt:lpstr>
      <vt:lpstr>HOLIDAYS</vt:lpstr>
      <vt:lpstr>Sheet1</vt:lpstr>
      <vt:lpstr>GRADE</vt:lpstr>
      <vt:lpstr>LEAVE</vt:lpstr>
      <vt:lpstr>LEAVENUMBER</vt:lpstr>
      <vt:lpstr>leavetype</vt:lpstr>
      <vt:lpstr>leavetypes</vt:lpstr>
      <vt:lpstr>MONTHS</vt:lpstr>
      <vt:lpstr>'Yearly Planner'!Print_Area</vt:lpstr>
      <vt:lpstr>SFrom</vt:lpstr>
      <vt:lpstr>SHIFTCONTROLLER</vt:lpstr>
      <vt:lpstr>SNames</vt:lpstr>
      <vt:lpstr>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2009-03-18T14:51:55Z</cp:lastPrinted>
  <dcterms:created xsi:type="dcterms:W3CDTF">2006-10-12T14:30:26Z</dcterms:created>
  <dcterms:modified xsi:type="dcterms:W3CDTF">2017-02-05T19:46:47Z</dcterms:modified>
</cp:coreProperties>
</file>