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test" sheetId="1" r:id="rId1"/>
  </sheets>
  <calcPr calcId="145621"/>
</workbook>
</file>

<file path=xl/calcChain.xml><?xml version="1.0" encoding="utf-8"?>
<calcChain xmlns="http://schemas.openxmlformats.org/spreadsheetml/2006/main">
  <c r="J8" i="1" l="1"/>
  <c r="D8" i="1"/>
  <c r="F8" i="1" s="1"/>
  <c r="M8" i="1" s="1"/>
  <c r="J7" i="1"/>
  <c r="D7" i="1"/>
  <c r="F7" i="1" s="1"/>
  <c r="J6" i="1"/>
  <c r="D6" i="1" s="1"/>
  <c r="P3" i="1"/>
  <c r="O8" i="1" l="1"/>
  <c r="M7" i="1"/>
  <c r="O7" i="1"/>
  <c r="F6" i="1"/>
  <c r="P6" i="1" s="1"/>
  <c r="P8" i="1"/>
  <c r="P4" i="1"/>
  <c r="Q3" i="1" s="1"/>
  <c r="Q4" i="1" l="1"/>
  <c r="R3" i="1" s="1"/>
  <c r="P7" i="1"/>
  <c r="M6" i="1"/>
  <c r="O6" i="1"/>
  <c r="R4" i="1" l="1"/>
  <c r="S3" i="1" s="1"/>
  <c r="R7" i="1"/>
  <c r="R8" i="1"/>
  <c r="Q6" i="1"/>
  <c r="Q8" i="1"/>
  <c r="Q7" i="1"/>
  <c r="S6" i="1" l="1"/>
  <c r="S4" i="1"/>
  <c r="T3" i="1" s="1"/>
  <c r="S8" i="1"/>
  <c r="S7" i="1"/>
  <c r="R6" i="1"/>
  <c r="T8" i="1" l="1"/>
  <c r="T4" i="1"/>
  <c r="U3" i="1" s="1"/>
  <c r="U4" i="1" l="1"/>
  <c r="V3" i="1" s="1"/>
  <c r="T7" i="1"/>
  <c r="T6" i="1"/>
  <c r="V4" i="1" l="1"/>
  <c r="W3" i="1" s="1"/>
  <c r="V7" i="1"/>
  <c r="V8" i="1"/>
  <c r="U6" i="1"/>
  <c r="U8" i="1"/>
  <c r="U7" i="1"/>
  <c r="W4" i="1" l="1"/>
  <c r="X3" i="1" s="1"/>
  <c r="W8" i="1"/>
  <c r="V6" i="1"/>
  <c r="W6" i="1" l="1"/>
  <c r="X7" i="1"/>
  <c r="X6" i="1"/>
  <c r="X4" i="1"/>
  <c r="X8" i="1" s="1"/>
  <c r="W7" i="1"/>
  <c r="Y3" i="1" l="1"/>
  <c r="Z3" i="1"/>
  <c r="Z6" i="1" l="1"/>
  <c r="Z7" i="1"/>
  <c r="Z8" i="1"/>
  <c r="Y7" i="1"/>
  <c r="Y8" i="1"/>
  <c r="Y6" i="1"/>
  <c r="Y4" i="1"/>
</calcChain>
</file>

<file path=xl/sharedStrings.xml><?xml version="1.0" encoding="utf-8"?>
<sst xmlns="http://schemas.openxmlformats.org/spreadsheetml/2006/main" count="39" uniqueCount="37">
  <si>
    <t>Reference:</t>
  </si>
  <si>
    <t>Amount payable</t>
  </si>
  <si>
    <t>Frequency</t>
  </si>
  <si>
    <t>Fórmula</t>
  </si>
  <si>
    <t>Site</t>
  </si>
  <si>
    <t>Start date</t>
  </si>
  <si>
    <t>End date</t>
  </si>
  <si>
    <t>Contract amount</t>
  </si>
  <si>
    <t>Break clause date</t>
  </si>
  <si>
    <t>Payment term</t>
  </si>
  <si>
    <t>payment frequency (e.g. monthly, quarterly, annually)</t>
  </si>
  <si>
    <t># of payments per year</t>
  </si>
  <si>
    <t>Total # of payments</t>
  </si>
  <si>
    <t>Payment date or first payment date</t>
  </si>
  <si>
    <t xml:space="preserve">Annual amount  </t>
  </si>
  <si>
    <t>Total Paid</t>
  </si>
  <si>
    <t>End of FY 2017</t>
  </si>
  <si>
    <t>FY 2018</t>
  </si>
  <si>
    <t>FY 2019</t>
  </si>
  <si>
    <t>FY 2020</t>
  </si>
  <si>
    <t>FY 2021</t>
  </si>
  <si>
    <t>FY 2022</t>
  </si>
  <si>
    <t>FY 2023</t>
  </si>
  <si>
    <t>FY 2024</t>
  </si>
  <si>
    <t>FY 2025</t>
  </si>
  <si>
    <t>After FY 2021</t>
  </si>
  <si>
    <t>A</t>
  </si>
  <si>
    <t>Monthly</t>
  </si>
  <si>
    <t>B</t>
  </si>
  <si>
    <t>Quarterly</t>
  </si>
  <si>
    <t>C</t>
  </si>
  <si>
    <t>Annually</t>
  </si>
  <si>
    <t>Year Start</t>
  </si>
  <si>
    <t>Year End</t>
  </si>
  <si>
    <t>Need change formula in O6 to Z6 to: (Currently only works for month payment)</t>
  </si>
  <si>
    <t>1. To incorpoarte quarterly payments based on quarters (of specific site). The quarterly payment month will vary depending on the rent agreement. (Assume payment in advance)</t>
  </si>
  <si>
    <t>2. To incorpoarte annual payments based on month when payment is made. The annual payment month will vary depending on the rent agreement. (Assume payment in advance)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</si>
</sst>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[$£-809]* #,##0_-;\-[$£-809]* #,##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Arial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8" fillId="0" borderId="0"/>
    <xf numFmtId="165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14" fontId="0" fillId="2" borderId="0" xfId="0" applyNumberFormat="1" applyFill="1"/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43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0" fillId="4" borderId="0" xfId="0" applyNumberFormat="1" applyFill="1"/>
    <xf numFmtId="164" fontId="0" fillId="5" borderId="0" xfId="1" applyNumberFormat="1" applyFont="1" applyFill="1"/>
    <xf numFmtId="43" fontId="0" fillId="5" borderId="0" xfId="0" applyNumberFormat="1" applyFill="1"/>
    <xf numFmtId="0" fontId="0" fillId="4" borderId="0" xfId="0" applyFill="1"/>
    <xf numFmtId="0" fontId="0" fillId="5" borderId="0" xfId="0" applyFill="1"/>
    <xf numFmtId="164" fontId="0" fillId="6" borderId="0" xfId="1" applyNumberFormat="1" applyFont="1" applyFill="1"/>
    <xf numFmtId="164" fontId="0" fillId="4" borderId="0" xfId="1" applyNumberFormat="1" applyFont="1" applyFill="1"/>
    <xf numFmtId="43" fontId="0" fillId="7" borderId="0" xfId="1" applyFont="1" applyFill="1"/>
  </cellXfs>
  <cellStyles count="35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Currency 2" xfId="8"/>
    <cellStyle name="Currency 2 2" xfId="9"/>
    <cellStyle name="Currency 3" xfId="10"/>
    <cellStyle name="Normal" xfId="0" builtinId="0"/>
    <cellStyle name="Normal 10" xfId="11"/>
    <cellStyle name="Normal 11" xfId="12"/>
    <cellStyle name="Normal 12" xfId="13"/>
    <cellStyle name="Normal 2" xfId="14"/>
    <cellStyle name="Normal 2 2" xfId="15"/>
    <cellStyle name="Normal 2 2 2" xfId="16"/>
    <cellStyle name="Normal 2 3" xfId="17"/>
    <cellStyle name="Normal 3" xfId="18"/>
    <cellStyle name="Normal 3 2" xfId="19"/>
    <cellStyle name="Normal 4" xfId="20"/>
    <cellStyle name="Normal 5" xfId="21"/>
    <cellStyle name="Normal 5 2" xfId="22"/>
    <cellStyle name="Normal 6" xfId="23"/>
    <cellStyle name="Normal 6 2" xfId="24"/>
    <cellStyle name="Normal 7" xfId="25"/>
    <cellStyle name="Normal 8" xfId="26"/>
    <cellStyle name="Normal 8 2" xfId="27"/>
    <cellStyle name="Normal 8 2 2" xfId="28"/>
    <cellStyle name="Normal 8 3" xfId="29"/>
    <cellStyle name="Normal 8 4" xfId="30"/>
    <cellStyle name="Normal 9" xfId="31"/>
    <cellStyle name="Percent 2" xfId="32"/>
    <cellStyle name="Percent 3" xfId="33"/>
    <cellStyle name="Percent 4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6"/>
  <sheetViews>
    <sheetView showGridLines="0" tabSelected="1" zoomScale="80" zoomScaleNormal="80" workbookViewId="0">
      <selection activeCell="B11" sqref="B11"/>
    </sheetView>
  </sheetViews>
  <sheetFormatPr defaultRowHeight="15" outlineLevelRow="1" x14ac:dyDescent="0.25"/>
  <cols>
    <col min="1" max="1" width="21.140625" customWidth="1"/>
    <col min="2" max="3" width="11.5703125" bestFit="1" customWidth="1"/>
    <col min="4" max="4" width="16" bestFit="1" customWidth="1"/>
    <col min="5" max="5" width="17.140625" bestFit="1" customWidth="1"/>
    <col min="6" max="6" width="13.85546875" bestFit="1" customWidth="1"/>
    <col min="7" max="7" width="50.7109375" bestFit="1" customWidth="1"/>
    <col min="8" max="8" width="3.42578125" bestFit="1" customWidth="1"/>
    <col min="9" max="9" width="22.140625" bestFit="1" customWidth="1"/>
    <col min="10" max="10" width="19.28515625" bestFit="1" customWidth="1"/>
    <col min="11" max="11" width="33.7109375" bestFit="1" customWidth="1"/>
    <col min="12" max="12" width="15.85546875" bestFit="1" customWidth="1"/>
    <col min="13" max="13" width="16.28515625" customWidth="1"/>
    <col min="14" max="14" width="11.5703125" bestFit="1" customWidth="1"/>
    <col min="15" max="26" width="16" customWidth="1"/>
    <col min="27" max="27" width="12.28515625" bestFit="1" customWidth="1"/>
    <col min="28" max="28" width="16" customWidth="1"/>
    <col min="29" max="29" width="13.28515625" bestFit="1" customWidth="1"/>
    <col min="30" max="30" width="13.85546875" bestFit="1" customWidth="1"/>
  </cols>
  <sheetData>
    <row r="2" spans="1:27" x14ac:dyDescent="0.25">
      <c r="K2" t="s">
        <v>0</v>
      </c>
      <c r="L2" s="1">
        <v>42551</v>
      </c>
      <c r="O2" s="2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outlineLevel="1" x14ac:dyDescent="0.25">
      <c r="K3" t="s">
        <v>2</v>
      </c>
      <c r="N3" t="s">
        <v>32</v>
      </c>
      <c r="O3" s="3">
        <v>42399</v>
      </c>
      <c r="P3" s="3">
        <f>O4+1</f>
        <v>42886</v>
      </c>
      <c r="Q3" s="3">
        <f>P4+1</f>
        <v>43251</v>
      </c>
      <c r="R3" s="3">
        <f>Q4+1</f>
        <v>43616</v>
      </c>
      <c r="S3" s="3">
        <f>R4+1</f>
        <v>43982</v>
      </c>
      <c r="T3" s="3">
        <f>S4+1</f>
        <v>44347</v>
      </c>
      <c r="U3" s="3">
        <f t="shared" ref="U3:Y3" si="0">T4+1</f>
        <v>44712</v>
      </c>
      <c r="V3" s="3">
        <f t="shared" si="0"/>
        <v>45077</v>
      </c>
      <c r="W3" s="3">
        <f t="shared" si="0"/>
        <v>45443</v>
      </c>
      <c r="X3" s="3">
        <f t="shared" si="0"/>
        <v>45808</v>
      </c>
      <c r="Y3" s="3">
        <f t="shared" si="0"/>
        <v>46173</v>
      </c>
      <c r="Z3" s="3">
        <f>X4</f>
        <v>46172</v>
      </c>
      <c r="AA3" s="4"/>
    </row>
    <row r="4" spans="1:27" outlineLevel="1" x14ac:dyDescent="0.25">
      <c r="M4" t="s">
        <v>3</v>
      </c>
      <c r="N4" t="s">
        <v>33</v>
      </c>
      <c r="O4" s="3">
        <v>42885</v>
      </c>
      <c r="P4" s="3">
        <f>P3+365-1</f>
        <v>43250</v>
      </c>
      <c r="Q4" s="3">
        <f>Q3+365-1</f>
        <v>43615</v>
      </c>
      <c r="R4" s="3">
        <f>R3+366-1</f>
        <v>43981</v>
      </c>
      <c r="S4" s="3">
        <f>S3+365-1</f>
        <v>44346</v>
      </c>
      <c r="T4" s="3">
        <f>T3+365-1</f>
        <v>44711</v>
      </c>
      <c r="U4" s="3">
        <f>U3+365-1</f>
        <v>45076</v>
      </c>
      <c r="V4" s="3">
        <f>V3+366-1</f>
        <v>45442</v>
      </c>
      <c r="W4" s="3">
        <f>W3+365-1</f>
        <v>45807</v>
      </c>
      <c r="X4" s="3">
        <f>X3+365-1</f>
        <v>46172</v>
      </c>
      <c r="Y4" s="3">
        <f>Y3+365-1</f>
        <v>46537</v>
      </c>
      <c r="Z4" s="3">
        <v>72836</v>
      </c>
    </row>
    <row r="5" spans="1:27" ht="45" customHeight="1" x14ac:dyDescent="0.25">
      <c r="A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/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24</v>
      </c>
      <c r="Y5" s="7" t="s">
        <v>24</v>
      </c>
      <c r="Z5" s="7" t="s">
        <v>25</v>
      </c>
    </row>
    <row r="6" spans="1:27" x14ac:dyDescent="0.25">
      <c r="A6" t="s">
        <v>26</v>
      </c>
      <c r="B6" s="8">
        <v>37050</v>
      </c>
      <c r="C6" s="8">
        <v>46181</v>
      </c>
      <c r="D6" s="9">
        <f>(L6/I6)*J6</f>
        <v>12500000</v>
      </c>
      <c r="E6" s="8">
        <v>46181</v>
      </c>
      <c r="F6" s="10">
        <f t="shared" ref="F6:F8" si="1">D6/J6</f>
        <v>41666.666666666664</v>
      </c>
      <c r="G6" s="11" t="s">
        <v>27</v>
      </c>
      <c r="H6" s="12">
        <v>1</v>
      </c>
      <c r="I6" s="11">
        <v>12</v>
      </c>
      <c r="J6" s="13">
        <f>DATEDIF(K6,C6,"m")/H6</f>
        <v>300</v>
      </c>
      <c r="K6" s="8">
        <v>37050</v>
      </c>
      <c r="L6" s="14">
        <v>500000</v>
      </c>
      <c r="M6" s="13">
        <f t="shared" ref="M6:M8" si="2">IF((((DAYS360(K6,$L$2)/30)+1)*F6)&lt;0,0,(DAYS360(K6,$L$2)/30)+1)*F6</f>
        <v>7572222.2222222211</v>
      </c>
      <c r="O6" s="15">
        <f t="shared" ref="O6:Z8" si="3">IFERROR(DATEDIF(MAXA(O$3-1,$L$2,EOMONTH($K6,-1)),MINA(O$4,$C6),"m")*$F6,0)</f>
        <v>458333.33333333331</v>
      </c>
      <c r="P6" s="15">
        <f t="shared" si="3"/>
        <v>500000</v>
      </c>
      <c r="Q6" s="15">
        <f t="shared" si="3"/>
        <v>500000</v>
      </c>
      <c r="R6" s="15">
        <f t="shared" si="3"/>
        <v>500000</v>
      </c>
      <c r="S6" s="15">
        <f t="shared" si="3"/>
        <v>500000</v>
      </c>
      <c r="T6" s="15">
        <f t="shared" si="3"/>
        <v>500000</v>
      </c>
      <c r="U6" s="15">
        <f t="shared" si="3"/>
        <v>500000</v>
      </c>
      <c r="V6" s="15">
        <f t="shared" si="3"/>
        <v>500000</v>
      </c>
      <c r="W6" s="15">
        <f t="shared" si="3"/>
        <v>500000</v>
      </c>
      <c r="X6" s="15">
        <f t="shared" si="3"/>
        <v>500000</v>
      </c>
      <c r="Y6" s="15">
        <f t="shared" si="3"/>
        <v>0</v>
      </c>
      <c r="Z6" s="15">
        <f t="shared" si="3"/>
        <v>0</v>
      </c>
    </row>
    <row r="7" spans="1:27" x14ac:dyDescent="0.25">
      <c r="A7" t="s">
        <v>28</v>
      </c>
      <c r="B7" s="8">
        <v>37050</v>
      </c>
      <c r="C7" s="8">
        <v>46181</v>
      </c>
      <c r="D7" s="9">
        <f>(L7/I7)*J7</f>
        <v>12500000</v>
      </c>
      <c r="E7" s="8">
        <v>46181</v>
      </c>
      <c r="F7" s="10">
        <f t="shared" si="1"/>
        <v>125000</v>
      </c>
      <c r="G7" s="11" t="s">
        <v>29</v>
      </c>
      <c r="H7" s="12">
        <v>3</v>
      </c>
      <c r="I7" s="11">
        <v>4</v>
      </c>
      <c r="J7" s="13">
        <f t="shared" ref="J7" si="4">DATEDIF(K7,C7,"m")/H7</f>
        <v>100</v>
      </c>
      <c r="K7" s="8">
        <v>37050</v>
      </c>
      <c r="L7" s="14">
        <v>500000</v>
      </c>
      <c r="M7" s="13">
        <f t="shared" si="2"/>
        <v>22716666.666666664</v>
      </c>
      <c r="O7" s="15">
        <f t="shared" si="3"/>
        <v>1375000</v>
      </c>
      <c r="P7" s="15">
        <f t="shared" si="3"/>
        <v>1500000</v>
      </c>
      <c r="Q7" s="15">
        <f t="shared" si="3"/>
        <v>1500000</v>
      </c>
      <c r="R7" s="15">
        <f t="shared" si="3"/>
        <v>1500000</v>
      </c>
      <c r="S7" s="15">
        <f t="shared" si="3"/>
        <v>1500000</v>
      </c>
      <c r="T7" s="15">
        <f t="shared" si="3"/>
        <v>1500000</v>
      </c>
      <c r="U7" s="15">
        <f t="shared" si="3"/>
        <v>1500000</v>
      </c>
      <c r="V7" s="15">
        <f t="shared" si="3"/>
        <v>1500000</v>
      </c>
      <c r="W7" s="15">
        <f t="shared" si="3"/>
        <v>1500000</v>
      </c>
      <c r="X7" s="15">
        <f t="shared" si="3"/>
        <v>1500000</v>
      </c>
      <c r="Y7" s="15">
        <f t="shared" si="3"/>
        <v>0</v>
      </c>
      <c r="Z7" s="15">
        <f t="shared" si="3"/>
        <v>0</v>
      </c>
    </row>
    <row r="8" spans="1:27" x14ac:dyDescent="0.25">
      <c r="A8" t="s">
        <v>30</v>
      </c>
      <c r="B8" s="8">
        <v>37050</v>
      </c>
      <c r="C8" s="8">
        <v>46181</v>
      </c>
      <c r="D8" s="9">
        <f>(L8/I8)*J8</f>
        <v>12500000</v>
      </c>
      <c r="E8" s="8">
        <v>46181</v>
      </c>
      <c r="F8" s="10">
        <f t="shared" si="1"/>
        <v>500000</v>
      </c>
      <c r="G8" s="11" t="s">
        <v>31</v>
      </c>
      <c r="H8" s="12">
        <v>12</v>
      </c>
      <c r="I8" s="11">
        <v>1</v>
      </c>
      <c r="J8" s="13">
        <f>DATEDIF(K8,C8,"m")/H8</f>
        <v>25</v>
      </c>
      <c r="K8" s="8">
        <v>37050</v>
      </c>
      <c r="L8" s="14">
        <v>500000</v>
      </c>
      <c r="M8" s="13">
        <f t="shared" si="2"/>
        <v>90866666.666666657</v>
      </c>
      <c r="N8" s="4"/>
      <c r="O8" s="15">
        <f t="shared" si="3"/>
        <v>5500000</v>
      </c>
      <c r="P8" s="15">
        <f t="shared" si="3"/>
        <v>6000000</v>
      </c>
      <c r="Q8" s="15">
        <f t="shared" si="3"/>
        <v>6000000</v>
      </c>
      <c r="R8" s="15">
        <f t="shared" si="3"/>
        <v>6000000</v>
      </c>
      <c r="S8" s="15">
        <f t="shared" si="3"/>
        <v>6000000</v>
      </c>
      <c r="T8" s="15">
        <f t="shared" si="3"/>
        <v>6000000</v>
      </c>
      <c r="U8" s="15">
        <f t="shared" si="3"/>
        <v>6000000</v>
      </c>
      <c r="V8" s="15">
        <f t="shared" si="3"/>
        <v>6000000</v>
      </c>
      <c r="W8" s="15">
        <f t="shared" si="3"/>
        <v>6000000</v>
      </c>
      <c r="X8" s="15">
        <f t="shared" si="3"/>
        <v>6000000</v>
      </c>
      <c r="Y8" s="15">
        <f t="shared" si="3"/>
        <v>0</v>
      </c>
      <c r="Z8" s="15">
        <f t="shared" si="3"/>
        <v>0</v>
      </c>
    </row>
    <row r="13" spans="1:27" x14ac:dyDescent="0.25">
      <c r="B13" t="s">
        <v>34</v>
      </c>
    </row>
    <row r="14" spans="1:27" x14ac:dyDescent="0.25">
      <c r="B14" t="s">
        <v>35</v>
      </c>
    </row>
    <row r="15" spans="1:27" x14ac:dyDescent="0.25">
      <c r="B15" t="s">
        <v>36</v>
      </c>
    </row>
    <row r="36" spans="14:14" x14ac:dyDescent="0.25">
      <c r="N36" s="4"/>
    </row>
  </sheetData>
  <mergeCells count="1">
    <mergeCell ref="O2:Z2"/>
  </mergeCells>
  <dataValidations count="1">
    <dataValidation type="list" allowBlank="1" showInputMessage="1" showErrorMessage="1" sqref="H9:H20 G6:G20">
      <formula1>"Monthly,Quarterly,Annually"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>TNT Express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Haye</dc:creator>
  <cp:lastModifiedBy>Abdul Haye</cp:lastModifiedBy>
  <dcterms:created xsi:type="dcterms:W3CDTF">2017-02-22T11:08:59Z</dcterms:created>
  <dcterms:modified xsi:type="dcterms:W3CDTF">2017-02-22T11:18:21Z</dcterms:modified>
</cp:coreProperties>
</file>