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activeTab="4"/>
  </bookViews>
  <sheets>
    <sheet name="Datasheet" sheetId="1" r:id="rId1"/>
    <sheet name="Homeloans" sheetId="2" r:id="rId2"/>
    <sheet name="YR2" sheetId="5" r:id="rId3"/>
    <sheet name="Test" sheetId="3" state="hidden" r:id="rId4"/>
    <sheet name="Table" sheetId="4" r:id="rId5"/>
  </sheets>
  <definedNames>
    <definedName name="Year">Table!$A$1:$A$11</definedName>
  </definedNames>
  <calcPr calcId="124519" iterate="1" iterateCount="1"/>
</workbook>
</file>

<file path=xl/calcChain.xml><?xml version="1.0" encoding="utf-8"?>
<calcChain xmlns="http://schemas.openxmlformats.org/spreadsheetml/2006/main">
  <c r="E18" i="4"/>
  <c r="B1"/>
  <c r="C1" s="1"/>
  <c r="D1" s="1"/>
  <c r="E1" s="1"/>
  <c r="F1" s="1"/>
  <c r="G1" s="1"/>
  <c r="A1" i="2"/>
  <c r="L1" i="5"/>
  <c r="K1"/>
  <c r="J1"/>
  <c r="I1"/>
  <c r="H1"/>
  <c r="G1"/>
  <c r="F1"/>
  <c r="E1"/>
  <c r="D1"/>
  <c r="C1"/>
  <c r="B1"/>
  <c r="A1"/>
  <c r="L1" i="2"/>
  <c r="K1"/>
  <c r="J1"/>
  <c r="I1"/>
  <c r="H1"/>
  <c r="G1"/>
  <c r="F1"/>
  <c r="E1"/>
  <c r="D1"/>
  <c r="C1"/>
  <c r="B1"/>
  <c r="B2" i="4" l="1"/>
  <c r="D2"/>
  <c r="C2"/>
  <c r="F2"/>
  <c r="E2"/>
  <c r="G2"/>
  <c r="H1"/>
  <c r="I1" s="1"/>
  <c r="I2" s="1"/>
  <c r="K2" i="3"/>
  <c r="H2" i="4" l="1"/>
  <c r="J1"/>
  <c r="J2" s="1"/>
  <c r="K1" l="1"/>
  <c r="K2" s="1"/>
  <c r="P18" s="1"/>
  <c r="L1" l="1"/>
  <c r="L2" s="1"/>
  <c r="M1" l="1"/>
  <c r="M2" l="1"/>
  <c r="N1"/>
  <c r="O1" l="1"/>
  <c r="N2"/>
  <c r="P1" l="1"/>
  <c r="O2"/>
  <c r="Q1" l="1"/>
  <c r="P2"/>
  <c r="R1" l="1"/>
  <c r="Q2"/>
  <c r="S1" l="1"/>
  <c r="R2"/>
  <c r="T1" l="1"/>
  <c r="S2"/>
  <c r="U1" l="1"/>
  <c r="T2"/>
  <c r="V1" l="1"/>
  <c r="U2"/>
  <c r="W1" l="1"/>
  <c r="V2"/>
  <c r="X1" l="1"/>
  <c r="W2"/>
  <c r="R18" s="1"/>
  <c r="Y1" l="1"/>
  <c r="X2"/>
  <c r="Y2" l="1"/>
  <c r="T18" s="1"/>
</calcChain>
</file>

<file path=xl/sharedStrings.xml><?xml version="1.0" encoding="utf-8"?>
<sst xmlns="http://schemas.openxmlformats.org/spreadsheetml/2006/main" count="5" uniqueCount="5">
  <si>
    <t>Jan</t>
  </si>
  <si>
    <t>Start Date</t>
  </si>
  <si>
    <t>Year</t>
  </si>
  <si>
    <t>What the values should be per year</t>
  </si>
  <si>
    <t>Sum of payments</t>
  </si>
</sst>
</file>

<file path=xl/styles.xml><?xml version="1.0" encoding="utf-8"?>
<styleSheet xmlns="http://schemas.openxmlformats.org/spreadsheetml/2006/main">
  <numFmts count="1"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333333"/>
      <name val="Verdana"/>
      <family val="2"/>
    </font>
    <font>
      <i/>
      <sz val="10"/>
      <color rgb="FF333333"/>
      <name val="Tahoma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5.0965910824915313E-2"/>
        </stop>
      </gradientFill>
    </fill>
  </fills>
  <borders count="4">
    <border>
      <left/>
      <right/>
      <top/>
      <bottom/>
      <diagonal/>
    </border>
    <border>
      <left/>
      <right/>
      <top style="medium">
        <color theme="3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5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5" fontId="1" fillId="2" borderId="1" xfId="0" applyNumberFormat="1" applyFont="1" applyFill="1" applyBorder="1" applyAlignment="1" applyProtection="1">
      <alignment horizontal="center" vertical="center"/>
      <protection hidden="1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0">
    <dxf>
      <font>
        <b val="0"/>
        <i val="0"/>
        <color theme="1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1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219076</xdr:colOff>
      <xdr:row>16</xdr:row>
      <xdr:rowOff>171450</xdr:rowOff>
    </xdr:from>
    <xdr:ext cx="2400300" cy="264560"/>
    <xdr:sp macro="" textlink="">
      <xdr:nvSpPr>
        <xdr:cNvPr id="2" name="TextBox 1"/>
        <xdr:cNvSpPr txBox="1"/>
      </xdr:nvSpPr>
      <xdr:spPr>
        <a:xfrm>
          <a:off x="3267076" y="3219450"/>
          <a:ext cx="2400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05916" cy="264560"/>
    <xdr:sp macro="" textlink="">
      <xdr:nvSpPr>
        <xdr:cNvPr id="4" name="TextBox 3"/>
        <xdr:cNvSpPr txBox="1"/>
      </xdr:nvSpPr>
      <xdr:spPr>
        <a:xfrm>
          <a:off x="1219200" y="3619500"/>
          <a:ext cx="17059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↑ Data validation list here</a:t>
          </a:r>
        </a:p>
      </xdr:txBody>
    </xdr:sp>
    <xdr:clientData/>
  </xdr:oneCellAnchor>
  <xdr:oneCellAnchor>
    <xdr:from>
      <xdr:col>2</xdr:col>
      <xdr:colOff>180974</xdr:colOff>
      <xdr:row>22</xdr:row>
      <xdr:rowOff>190499</xdr:rowOff>
    </xdr:from>
    <xdr:ext cx="5705475" cy="1125693"/>
    <xdr:sp macro="" textlink="">
      <xdr:nvSpPr>
        <xdr:cNvPr id="5" name="TextBox 4"/>
        <xdr:cNvSpPr txBox="1"/>
      </xdr:nvSpPr>
      <xdr:spPr>
        <a:xfrm>
          <a:off x="1400174" y="4381499"/>
          <a:ext cx="57054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Currently I have the formula in E18</a:t>
          </a:r>
          <a:r>
            <a:rPr lang="en-US" sz="1100" baseline="0"/>
            <a:t> changed so that when you select year one it gives the correct result.  However , if you change the start year up or down one year, on the Datasheet worksheet, you will see you have compensate here by selecting a higher year.  Not sure why it is doing this.  The only way to correct it using the formula Ive come up with is by changing the formula in E18 SUMPRODUCT(--(RIGHT(TEXT($B$1:$Y$1,"d-mmm-yy"),1)+0=$C$18),$B$2:$Y$2)  (the +0) by making it -1, or +1, or even -2 depending on the year set on Datsheet. 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M1:M2"/>
  <sheetViews>
    <sheetView workbookViewId="0">
      <selection activeCell="M3" sqref="M3"/>
    </sheetView>
  </sheetViews>
  <sheetFormatPr defaultRowHeight="15"/>
  <cols>
    <col min="13" max="13" width="11.5703125" style="3" customWidth="1"/>
  </cols>
  <sheetData>
    <row r="1" spans="13:13">
      <c r="M1" s="3" t="s">
        <v>1</v>
      </c>
    </row>
    <row r="2" spans="13:13">
      <c r="M2" s="9">
        <v>37681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A2" sqref="A2"/>
    </sheetView>
  </sheetViews>
  <sheetFormatPr defaultRowHeight="15"/>
  <sheetData>
    <row r="1" spans="1:12">
      <c r="A1" s="8">
        <f>DATE(YEAR(Datasheet!$M$2),MONTH(Datasheet!$M$2)+0,1)</f>
        <v>37681</v>
      </c>
      <c r="B1" s="8">
        <f>DATE(YEAR(Datasheet!$M$2),MONTH(Datasheet!$M$2)+1,1)</f>
        <v>37712</v>
      </c>
      <c r="C1" s="8">
        <f>DATE(YEAR(Datasheet!$M$2),MONTH(Datasheet!$M$2)+2,1)</f>
        <v>37742</v>
      </c>
      <c r="D1" s="8">
        <f>DATE(YEAR(Datasheet!$M$2),MONTH(Datasheet!$M$2)+3,1)</f>
        <v>37773</v>
      </c>
      <c r="E1" s="8">
        <f>DATE(YEAR(Datasheet!$M$2),MONTH(Datasheet!$M$2)+4,1)</f>
        <v>37803</v>
      </c>
      <c r="F1" s="8">
        <f>DATE(YEAR(Datasheet!$M$2),MONTH(Datasheet!$M$2)+5,1)</f>
        <v>37834</v>
      </c>
      <c r="G1" s="8">
        <f>DATE(YEAR(Datasheet!$M$2),MONTH(Datasheet!$M$2)+6,1)</f>
        <v>37865</v>
      </c>
      <c r="H1" s="8">
        <f>DATE(YEAR(Datasheet!$M$2),MONTH(Datasheet!$M$2)+7,1)</f>
        <v>37895</v>
      </c>
      <c r="I1" s="8">
        <f>DATE(YEAR(Datasheet!$M$2),MONTH(Datasheet!$M$2)+8,1)</f>
        <v>37926</v>
      </c>
      <c r="J1" s="8">
        <f>DATE(YEAR(Datasheet!$M$2),MONTH(Datasheet!$M$2)+9,1)</f>
        <v>37956</v>
      </c>
      <c r="K1" s="8">
        <f>DATE(YEAR(Datasheet!$M$2),MONTH(Datasheet!$M$2)+10,1)</f>
        <v>37987</v>
      </c>
      <c r="L1" s="8">
        <f>DATE(YEAR(Datasheet!$M$2),MONTH(Datasheet!$M$2)+11,1)</f>
        <v>38018</v>
      </c>
    </row>
    <row r="2" spans="1:12">
      <c r="A2" s="1">
        <v>-1725.29</v>
      </c>
      <c r="B2" s="1">
        <v>-1725.29</v>
      </c>
      <c r="C2" s="1">
        <v>-1725.29</v>
      </c>
      <c r="D2" s="1">
        <v>-1725.29</v>
      </c>
      <c r="E2" s="1">
        <v>-1725.29</v>
      </c>
      <c r="F2" s="1">
        <v>-1725.29</v>
      </c>
      <c r="G2" s="1">
        <v>-1725.29</v>
      </c>
      <c r="H2" s="1">
        <v>-1725.29</v>
      </c>
      <c r="I2" s="1">
        <v>-1725.29</v>
      </c>
      <c r="J2" s="1">
        <v>-1725.29</v>
      </c>
      <c r="K2" s="1">
        <v>-1725.29</v>
      </c>
      <c r="L2" s="1">
        <v>-1725.29</v>
      </c>
    </row>
  </sheetData>
  <conditionalFormatting sqref="A2:L2">
    <cfRule type="cellIs" dxfId="29" priority="15" operator="lessThan">
      <formula>0</formula>
    </cfRule>
  </conditionalFormatting>
  <conditionalFormatting sqref="A2:L2">
    <cfRule type="cellIs" dxfId="28" priority="14" operator="equal">
      <formula>0</formula>
    </cfRule>
  </conditionalFormatting>
  <conditionalFormatting sqref="A2:L2">
    <cfRule type="containsBlanks" dxfId="27" priority="12" stopIfTrue="1">
      <formula>LEN(TRIM(A2))=0</formula>
    </cfRule>
    <cfRule type="cellIs" dxfId="26" priority="13" operator="equal">
      <formula>0</formula>
    </cfRule>
  </conditionalFormatting>
  <conditionalFormatting sqref="A2:L2">
    <cfRule type="cellIs" dxfId="25" priority="11" operator="greaterThan">
      <formula>0</formula>
    </cfRule>
  </conditionalFormatting>
  <conditionalFormatting sqref="A2:L2">
    <cfRule type="cellIs" dxfId="24" priority="10" operator="lessThan">
      <formula>0</formula>
    </cfRule>
  </conditionalFormatting>
  <conditionalFormatting sqref="A2:L2">
    <cfRule type="cellIs" dxfId="23" priority="9" operator="equal">
      <formula>0</formula>
    </cfRule>
  </conditionalFormatting>
  <conditionalFormatting sqref="A2:L2">
    <cfRule type="containsBlanks" dxfId="22" priority="7" stopIfTrue="1">
      <formula>LEN(TRIM(A2))=0</formula>
    </cfRule>
    <cfRule type="cellIs" dxfId="21" priority="8" operator="equal">
      <formula>0</formula>
    </cfRule>
  </conditionalFormatting>
  <conditionalFormatting sqref="A2:L2">
    <cfRule type="cellIs" dxfId="20" priority="6" operator="greaterThan">
      <formula>0</formula>
    </cfRule>
  </conditionalFormatting>
  <conditionalFormatting sqref="A2:L2">
    <cfRule type="cellIs" dxfId="19" priority="5" operator="lessThan">
      <formula>0</formula>
    </cfRule>
  </conditionalFormatting>
  <conditionalFormatting sqref="A2:L2">
    <cfRule type="containsBlanks" dxfId="18" priority="3" stopIfTrue="1">
      <formula>LEN(TRIM(A2))=0</formula>
    </cfRule>
    <cfRule type="cellIs" dxfId="17" priority="4" operator="equal">
      <formula>0</formula>
    </cfRule>
  </conditionalFormatting>
  <conditionalFormatting sqref="A2:L2">
    <cfRule type="cellIs" dxfId="16" priority="1" operator="greaterThan">
      <formula>0</formula>
    </cfRule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1" sqref="L1"/>
    </sheetView>
  </sheetViews>
  <sheetFormatPr defaultRowHeight="15"/>
  <sheetData>
    <row r="1" spans="1:12">
      <c r="A1" s="8">
        <f>DATE(YEAR(Datasheet!$M$2),MONTH(Datasheet!$M$2)+12,1)</f>
        <v>38047</v>
      </c>
      <c r="B1" s="8">
        <f>DATE(YEAR(Datasheet!$M$2),MONTH(Datasheet!$M$2)+13,1)</f>
        <v>38078</v>
      </c>
      <c r="C1" s="8">
        <f>DATE(YEAR(Datasheet!$M$2),MONTH(Datasheet!$M$2)+14,1)</f>
        <v>38108</v>
      </c>
      <c r="D1" s="8">
        <f>DATE(YEAR(Datasheet!$M$2),MONTH(Datasheet!$M$2)+15,1)</f>
        <v>38139</v>
      </c>
      <c r="E1" s="8">
        <f>DATE(YEAR(Datasheet!$M$2),MONTH(Datasheet!$M$2)+16,1)</f>
        <v>38169</v>
      </c>
      <c r="F1" s="8">
        <f>DATE(YEAR(Datasheet!$M$2),MONTH(Datasheet!$M$2)+17,1)</f>
        <v>38200</v>
      </c>
      <c r="G1" s="8">
        <f>DATE(YEAR(Datasheet!$M$2),MONTH(Datasheet!$M$2)+18,1)</f>
        <v>38231</v>
      </c>
      <c r="H1" s="8">
        <f>DATE(YEAR(Datasheet!$M$2),MONTH(Datasheet!$M$2)+19,1)</f>
        <v>38261</v>
      </c>
      <c r="I1" s="8">
        <f>DATE(YEAR(Datasheet!$M$2),MONTH(Datasheet!$M$2)+20,1)</f>
        <v>38292</v>
      </c>
      <c r="J1" s="8">
        <f>DATE(YEAR(Datasheet!$M$2),MONTH(Datasheet!$M$2)+21,1)</f>
        <v>38322</v>
      </c>
      <c r="K1" s="8">
        <f>DATE(YEAR(Datasheet!$M$2),MONTH(Datasheet!$M$2)+22,1)</f>
        <v>38353</v>
      </c>
      <c r="L1" s="8">
        <f>DATE(YEAR(Datasheet!$M$2),MONTH(Datasheet!$M$2)+23,1)</f>
        <v>38384</v>
      </c>
    </row>
    <row r="2" spans="1:12">
      <c r="A2" s="1">
        <v>-1715.77</v>
      </c>
      <c r="B2" s="1">
        <v>-1715.77</v>
      </c>
      <c r="C2" s="1">
        <v>-1715.77</v>
      </c>
      <c r="D2" s="1">
        <v>-1715.77</v>
      </c>
      <c r="E2" s="1">
        <v>-1715.77</v>
      </c>
      <c r="F2" s="1">
        <v>-1715.77</v>
      </c>
      <c r="G2" s="1">
        <v>-1715.77</v>
      </c>
      <c r="H2" s="1">
        <v>-1715.77</v>
      </c>
      <c r="I2" s="1">
        <v>-1715.77</v>
      </c>
      <c r="J2" s="1">
        <v>-1715.77</v>
      </c>
      <c r="K2" s="1">
        <v>-1715.77</v>
      </c>
      <c r="L2" s="1">
        <v>-1715.77</v>
      </c>
    </row>
  </sheetData>
  <conditionalFormatting sqref="A2:L2">
    <cfRule type="cellIs" dxfId="14" priority="15" operator="lessThan">
      <formula>0</formula>
    </cfRule>
  </conditionalFormatting>
  <conditionalFormatting sqref="A2:L2">
    <cfRule type="cellIs" dxfId="13" priority="14" operator="equal">
      <formula>0</formula>
    </cfRule>
  </conditionalFormatting>
  <conditionalFormatting sqref="A2:L2">
    <cfRule type="containsBlanks" dxfId="12" priority="12" stopIfTrue="1">
      <formula>LEN(TRIM(A2))=0</formula>
    </cfRule>
    <cfRule type="cellIs" dxfId="11" priority="13" operator="equal">
      <formula>0</formula>
    </cfRule>
  </conditionalFormatting>
  <conditionalFormatting sqref="A2:L2">
    <cfRule type="cellIs" dxfId="10" priority="11" operator="greaterThan">
      <formula>0</formula>
    </cfRule>
  </conditionalFormatting>
  <conditionalFormatting sqref="A2:L2">
    <cfRule type="cellIs" dxfId="9" priority="10" operator="lessThan">
      <formula>0</formula>
    </cfRule>
  </conditionalFormatting>
  <conditionalFormatting sqref="A2:L2">
    <cfRule type="cellIs" dxfId="8" priority="9" operator="equal">
      <formula>0</formula>
    </cfRule>
  </conditionalFormatting>
  <conditionalFormatting sqref="A2:L2">
    <cfRule type="containsBlanks" dxfId="7" priority="7" stopIfTrue="1">
      <formula>LEN(TRIM(A2))=0</formula>
    </cfRule>
    <cfRule type="cellIs" dxfId="6" priority="8" operator="equal">
      <formula>0</formula>
    </cfRule>
  </conditionalFormatting>
  <conditionalFormatting sqref="A2:L2">
    <cfRule type="cellIs" dxfId="5" priority="6" operator="greaterThan">
      <formula>0</formula>
    </cfRule>
  </conditionalFormatting>
  <conditionalFormatting sqref="A2">
    <cfRule type="cellIs" dxfId="4" priority="5" operator="lessThan">
      <formula>0</formula>
    </cfRule>
  </conditionalFormatting>
  <conditionalFormatting sqref="A2">
    <cfRule type="containsBlanks" dxfId="3" priority="3" stopIfTrue="1">
      <formula>LEN(TRIM(A2))=0</formula>
    </cfRule>
    <cfRule type="cellIs" dxfId="2" priority="4" operator="equal">
      <formula>0</formula>
    </cfRule>
  </conditionalFormatting>
  <conditionalFormatting sqref="A2">
    <cfRule type="cellIs" dxfId="1" priority="1" operator="greaterThan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K1:K9"/>
  <sheetViews>
    <sheetView workbookViewId="0">
      <selection activeCell="K1" sqref="K1"/>
    </sheetView>
  </sheetViews>
  <sheetFormatPr defaultRowHeight="15"/>
  <cols>
    <col min="11" max="11" width="9.85546875" customWidth="1"/>
  </cols>
  <sheetData>
    <row r="1" spans="11:11">
      <c r="K1" s="3" t="s">
        <v>0</v>
      </c>
    </row>
    <row r="2" spans="11:11">
      <c r="K2" s="2">
        <f>SUMPRODUCT(--(TEXT(Homeloans!A1:L1,"mmm")=K1),Homeloans!A2:L2)</f>
        <v>-1725.29</v>
      </c>
    </row>
    <row r="9" spans="11:11">
      <c r="K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"/>
  <sheetViews>
    <sheetView showGridLines="0" tabSelected="1" workbookViewId="0">
      <selection activeCell="E32" sqref="E32"/>
    </sheetView>
  </sheetViews>
  <sheetFormatPr defaultRowHeight="15"/>
  <cols>
    <col min="1" max="1" width="9.140625" style="3"/>
  </cols>
  <sheetData>
    <row r="1" spans="1:25">
      <c r="A1" s="3" t="s">
        <v>2</v>
      </c>
      <c r="B1" s="8" t="str">
        <f>IF(Datasheet!M2&lt;&gt;"",TEXT(Datasheet!M2,"d-mmm-yy"),"Jan")</f>
        <v>1-Mar-03</v>
      </c>
      <c r="C1" s="8" t="str">
        <f>IF(OR(B$1="",B$1=""),"",TEXT(EDATE(B$1,1),"d-mmm-yy"))</f>
        <v>1-Apr-03</v>
      </c>
      <c r="D1" s="8" t="str">
        <f>IF(OR(C$1="",C$1=""),"",TEXT(EDATE(C$1,1),"d-mmm-yy"))</f>
        <v>1-May-03</v>
      </c>
      <c r="E1" s="8" t="str">
        <f t="shared" ref="E1:Y1" si="0">IF(OR(D$1="",D$1=""),"",TEXT(EDATE(D$1,1),"d-mmm-yy"))</f>
        <v>1-Jun-03</v>
      </c>
      <c r="F1" s="8" t="str">
        <f t="shared" si="0"/>
        <v>1-Jul-03</v>
      </c>
      <c r="G1" s="8" t="str">
        <f t="shared" si="0"/>
        <v>1-Aug-03</v>
      </c>
      <c r="H1" s="8" t="str">
        <f t="shared" si="0"/>
        <v>1-Sep-03</v>
      </c>
      <c r="I1" s="8" t="str">
        <f t="shared" si="0"/>
        <v>1-Oct-03</v>
      </c>
      <c r="J1" s="8" t="str">
        <f t="shared" si="0"/>
        <v>1-Nov-03</v>
      </c>
      <c r="K1" s="8" t="str">
        <f t="shared" si="0"/>
        <v>1-Dec-03</v>
      </c>
      <c r="L1" s="8" t="str">
        <f t="shared" si="0"/>
        <v>1-Jan-04</v>
      </c>
      <c r="M1" s="8" t="str">
        <f t="shared" si="0"/>
        <v>1-Feb-04</v>
      </c>
      <c r="N1" s="8" t="str">
        <f t="shared" si="0"/>
        <v>1-Mar-04</v>
      </c>
      <c r="O1" s="8" t="str">
        <f t="shared" si="0"/>
        <v>1-Apr-04</v>
      </c>
      <c r="P1" s="8" t="str">
        <f t="shared" si="0"/>
        <v>1-May-04</v>
      </c>
      <c r="Q1" s="8" t="str">
        <f t="shared" si="0"/>
        <v>1-Jun-04</v>
      </c>
      <c r="R1" s="8" t="str">
        <f t="shared" si="0"/>
        <v>1-Jul-04</v>
      </c>
      <c r="S1" s="8" t="str">
        <f t="shared" si="0"/>
        <v>1-Aug-04</v>
      </c>
      <c r="T1" s="8" t="str">
        <f t="shared" si="0"/>
        <v>1-Sep-04</v>
      </c>
      <c r="U1" s="8" t="str">
        <f t="shared" si="0"/>
        <v>1-Oct-04</v>
      </c>
      <c r="V1" s="8" t="str">
        <f t="shared" si="0"/>
        <v>1-Nov-04</v>
      </c>
      <c r="W1" s="8" t="str">
        <f t="shared" si="0"/>
        <v>1-Dec-04</v>
      </c>
      <c r="X1" s="8" t="str">
        <f t="shared" si="0"/>
        <v>1-Jan-05</v>
      </c>
      <c r="Y1" s="8" t="str">
        <f t="shared" si="0"/>
        <v>1-Feb-05</v>
      </c>
    </row>
    <row r="2" spans="1:25">
      <c r="A2" s="3">
        <v>1</v>
      </c>
      <c r="B2" s="3">
        <f>SUMPRODUCT(--(TEXT(Homeloans!$A$1:$L$1,"d-mmm-yy")=B$1),Homeloans!$A$2:$L$2)</f>
        <v>-1725.29</v>
      </c>
      <c r="C2" s="3">
        <f>SUMPRODUCT(--(TEXT(Homeloans!$A$1:$L$1,"d-mmm-yy")=C$1),Homeloans!$A$2:$L$2)</f>
        <v>-1725.29</v>
      </c>
      <c r="D2" s="3">
        <f>SUMPRODUCT(--(TEXT(Homeloans!$A$1:$L$1,"d-mmm-yy")=D$1),Homeloans!$A$2:$L$2)</f>
        <v>-1725.29</v>
      </c>
      <c r="E2" s="3">
        <f>SUMPRODUCT(--(TEXT(Homeloans!$A$1:$L$1,"d-mmm-yy")=E$1),Homeloans!$A$2:$L$2)</f>
        <v>-1725.29</v>
      </c>
      <c r="F2" s="3">
        <f>SUMPRODUCT(--(TEXT(Homeloans!$A$1:$L$1,"d-mmm-yy")=F$1),Homeloans!$A$2:$L$2)</f>
        <v>-1725.29</v>
      </c>
      <c r="G2" s="3">
        <f>SUMPRODUCT(--(TEXT(Homeloans!$A$1:$L$1,"d-mmm-yy")=G$1),Homeloans!$A$2:$L$2)</f>
        <v>-1725.29</v>
      </c>
      <c r="H2" s="3">
        <f>SUMPRODUCT(--(TEXT(Homeloans!$A$1:$L$1,"d-mmm-yy")=H$1),Homeloans!$A$2:$L$2)</f>
        <v>-1725.29</v>
      </c>
      <c r="I2" s="3">
        <f>SUMPRODUCT(--(TEXT(Homeloans!$A$1:$L$1,"d-mmm-yy")=I$1),Homeloans!$A$2:$L$2)</f>
        <v>-1725.29</v>
      </c>
      <c r="J2" s="3">
        <f>SUMPRODUCT(--(TEXT(Homeloans!$A$1:$L$1,"d-mmm-yy")=J$1),Homeloans!$A$2:$L$2)</f>
        <v>-1725.29</v>
      </c>
      <c r="K2" s="3">
        <f>SUMPRODUCT(--(TEXT(Homeloans!$A$1:$L$1,"d-mmm-yy")=K$1),Homeloans!$A$2:$L$2)</f>
        <v>-1725.29</v>
      </c>
      <c r="L2" s="3">
        <f>SUMPRODUCT(--(TEXT(Homeloans!$A$1:$L$1,"d-mmm-yy")=L$1),Homeloans!$A$2:$L$2)</f>
        <v>-1725.29</v>
      </c>
      <c r="M2" s="3">
        <f>SUMPRODUCT(--(TEXT(Homeloans!$A$1:$L$1,"d-mmm-yy")=M$1),Homeloans!$A$2:$L$2)</f>
        <v>-1725.29</v>
      </c>
      <c r="N2" s="3">
        <f>SUMPRODUCT(--(TEXT('YR2'!$A$1:$L$1,"d-mmm-yy")=N$1),'YR2'!$A$2:$L$2)</f>
        <v>-1715.77</v>
      </c>
      <c r="O2" s="3">
        <f>SUMPRODUCT(--(TEXT('YR2'!$A$1:$L$1,"d-mmm-yy")=O$1),'YR2'!$A$2:$L$2)</f>
        <v>-1715.77</v>
      </c>
      <c r="P2" s="3">
        <f>SUMPRODUCT(--(TEXT('YR2'!$A$1:$L$1,"d-mmm-yy")=P$1),'YR2'!$A$2:$L$2)</f>
        <v>-1715.77</v>
      </c>
      <c r="Q2" s="3">
        <f>SUMPRODUCT(--(TEXT('YR2'!$A$1:$L$1,"d-mmm-yy")=Q$1),'YR2'!$A$2:$L$2)</f>
        <v>-1715.77</v>
      </c>
      <c r="R2" s="3">
        <f>SUMPRODUCT(--(TEXT('YR2'!$A$1:$L$1,"d-mmm-yy")=R$1),'YR2'!$A$2:$L$2)</f>
        <v>-1715.77</v>
      </c>
      <c r="S2" s="3">
        <f>SUMPRODUCT(--(TEXT('YR2'!$A$1:$L$1,"d-mmm-yy")=S$1),'YR2'!$A$2:$L$2)</f>
        <v>-1715.77</v>
      </c>
      <c r="T2" s="3">
        <f>SUMPRODUCT(--(TEXT('YR2'!$A$1:$L$1,"d-mmm-yy")=T$1),'YR2'!$A$2:$L$2)</f>
        <v>-1715.77</v>
      </c>
      <c r="U2" s="3">
        <f>SUMPRODUCT(--(TEXT('YR2'!$A$1:$L$1,"d-mmm-yy")=U$1),'YR2'!$A$2:$L$2)</f>
        <v>-1715.77</v>
      </c>
      <c r="V2" s="3">
        <f>SUMPRODUCT(--(TEXT('YR2'!$A$1:$L$1,"d-mmm-yy")=V$1),'YR2'!$A$2:$L$2)</f>
        <v>-1715.77</v>
      </c>
      <c r="W2" s="3">
        <f>SUMPRODUCT(--(TEXT('YR2'!$A$1:$L$1,"d-mmm-yy")=W$1),'YR2'!$A$2:$L$2)</f>
        <v>-1715.77</v>
      </c>
      <c r="X2" s="3">
        <f>SUMPRODUCT(--(TEXT('YR2'!$A$1:$L$1,"d-mmm-yy")=X$1),'YR2'!$A$2:$L$2)</f>
        <v>-1715.77</v>
      </c>
      <c r="Y2" s="3">
        <f>SUMPRODUCT(--(TEXT('YR2'!$A$1:$L$1,"d-mmm-yy")=Y$1),'YR2'!$A$2:$L$2)</f>
        <v>-1715.77</v>
      </c>
    </row>
    <row r="3" spans="1:25">
      <c r="A3" s="3">
        <v>2</v>
      </c>
    </row>
    <row r="4" spans="1:25">
      <c r="A4" s="3">
        <v>3</v>
      </c>
    </row>
    <row r="5" spans="1:25">
      <c r="A5" s="3">
        <v>4</v>
      </c>
    </row>
    <row r="6" spans="1:25">
      <c r="A6" s="3">
        <v>5</v>
      </c>
    </row>
    <row r="7" spans="1:25">
      <c r="A7" s="3">
        <v>6</v>
      </c>
    </row>
    <row r="8" spans="1:25">
      <c r="A8" s="3">
        <v>7</v>
      </c>
    </row>
    <row r="9" spans="1:25">
      <c r="A9" s="3">
        <v>8</v>
      </c>
    </row>
    <row r="10" spans="1:25">
      <c r="A10" s="3">
        <v>9</v>
      </c>
    </row>
    <row r="11" spans="1:25">
      <c r="A11" s="3">
        <v>10</v>
      </c>
    </row>
    <row r="13" spans="1:25">
      <c r="E13" s="5"/>
    </row>
    <row r="15" spans="1:25">
      <c r="P15" s="10" t="s">
        <v>3</v>
      </c>
      <c r="Q15" s="10"/>
      <c r="R15" s="10"/>
      <c r="S15" s="10"/>
      <c r="T15" s="10"/>
    </row>
    <row r="17" spans="3:20">
      <c r="D17" s="10" t="s">
        <v>4</v>
      </c>
      <c r="E17" s="10"/>
      <c r="F17" s="10"/>
      <c r="P17">
        <v>1</v>
      </c>
      <c r="R17">
        <v>2</v>
      </c>
      <c r="T17">
        <v>3</v>
      </c>
    </row>
    <row r="18" spans="3:20">
      <c r="C18" s="6">
        <v>1</v>
      </c>
      <c r="E18" s="7">
        <f>SUMPRODUCT(--(RIGHT(TEXT($B$1:$Y$1,"d-mmm-yy"),1)+-2=$C$18),$B$2:$Y$2)</f>
        <v>-17252.900000000005</v>
      </c>
      <c r="P18">
        <f>SUM(B2:K2)</f>
        <v>-17252.900000000005</v>
      </c>
      <c r="R18">
        <f>SUM(L2:W2)</f>
        <v>-20608.280000000002</v>
      </c>
      <c r="T18">
        <f>SUM(X2:Y2)</f>
        <v>-3431.54</v>
      </c>
    </row>
  </sheetData>
  <mergeCells count="2">
    <mergeCell ref="P15:T15"/>
    <mergeCell ref="D17:F17"/>
  </mergeCells>
  <dataValidations count="1">
    <dataValidation type="list" allowBlank="1" showInputMessage="1" showErrorMessage="1" sqref="C18">
      <formula1>Year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Datasheet</vt:lpstr>
      <vt:lpstr>Homeloans</vt:lpstr>
      <vt:lpstr>YR2</vt:lpstr>
      <vt:lpstr>Test</vt:lpstr>
      <vt:lpstr>Table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2017-12-22T12:49:09Z</dcterms:created>
  <dcterms:modified xsi:type="dcterms:W3CDTF">2017-12-31T17:12:27Z</dcterms:modified>
</cp:coreProperties>
</file>