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2330"/>
  </bookViews>
  <sheets>
    <sheet name="Period 13" sheetId="1" r:id="rId1"/>
  </sheets>
  <externalReferences>
    <externalReference r:id="rId2"/>
  </externalReferences>
  <definedNames>
    <definedName name="REJECTION" localSheetId="0">#REF!</definedName>
    <definedName name="REJECTION">#REF!</definedName>
  </definedNames>
  <calcPr calcId="145621"/>
</workbook>
</file>

<file path=xl/calcChain.xml><?xml version="1.0" encoding="utf-8"?>
<calcChain xmlns="http://schemas.openxmlformats.org/spreadsheetml/2006/main">
  <c r="FN116" i="1" l="1"/>
  <c r="FN115" i="1"/>
  <c r="FO115" i="1" s="1"/>
  <c r="FN114" i="1"/>
  <c r="FN113" i="1"/>
  <c r="FO113" i="1" s="1"/>
  <c r="FN112" i="1"/>
  <c r="FN111" i="1"/>
  <c r="FO111" i="1" s="1"/>
  <c r="FN110" i="1"/>
  <c r="FN109" i="1"/>
  <c r="FO109" i="1" s="1"/>
  <c r="FN108" i="1"/>
  <c r="FN107" i="1"/>
  <c r="FO107" i="1" s="1"/>
  <c r="FN106" i="1"/>
  <c r="FP105" i="1"/>
  <c r="FN105" i="1"/>
  <c r="FO105" i="1" s="1"/>
  <c r="FN104" i="1"/>
  <c r="AL103" i="1"/>
  <c r="FH94" i="1"/>
  <c r="FE94" i="1"/>
  <c r="FB94" i="1"/>
  <c r="EV94" i="1"/>
  <c r="EP94" i="1"/>
  <c r="EJ94" i="1"/>
  <c r="ED94" i="1"/>
  <c r="DX94" i="1"/>
  <c r="DR94" i="1"/>
  <c r="DU95" i="1" s="1"/>
  <c r="DL94" i="1"/>
  <c r="DF94" i="1"/>
  <c r="CZ94" i="1"/>
  <c r="CT94" i="1"/>
  <c r="CN94" i="1"/>
  <c r="CH94" i="1"/>
  <c r="CB94" i="1"/>
  <c r="BV94" i="1"/>
  <c r="BP94" i="1"/>
  <c r="BJ94" i="1"/>
  <c r="BD94" i="1"/>
  <c r="AX94" i="1"/>
  <c r="CE95" i="1" s="1"/>
  <c r="AR94" i="1"/>
  <c r="AL94" i="1"/>
  <c r="AO95" i="1" s="1"/>
  <c r="AF94" i="1"/>
  <c r="Z94" i="1"/>
  <c r="T94" i="1"/>
  <c r="N94" i="1"/>
  <c r="AM94" i="1" s="1"/>
  <c r="H94" i="1"/>
  <c r="B94" i="1"/>
  <c r="FI93" i="1"/>
  <c r="FC93" i="1"/>
  <c r="EW93" i="1"/>
  <c r="EQ93" i="1"/>
  <c r="EK93" i="1"/>
  <c r="FL93" i="1" s="1"/>
  <c r="EE93" i="1"/>
  <c r="DY93" i="1"/>
  <c r="DS93" i="1"/>
  <c r="DM93" i="1"/>
  <c r="DG93" i="1"/>
  <c r="DA93" i="1"/>
  <c r="CU93" i="1"/>
  <c r="DV93" i="1" s="1"/>
  <c r="CO93" i="1"/>
  <c r="CI93" i="1"/>
  <c r="DU94" i="1" s="1"/>
  <c r="DU96" i="1" s="1"/>
  <c r="CC93" i="1"/>
  <c r="BW93" i="1"/>
  <c r="BQ93" i="1"/>
  <c r="BK93" i="1"/>
  <c r="BE93" i="1"/>
  <c r="CF93" i="1" s="1"/>
  <c r="AY93" i="1"/>
  <c r="AS93" i="1"/>
  <c r="CE94" i="1" s="1"/>
  <c r="AM93" i="1"/>
  <c r="AG93" i="1"/>
  <c r="AA93" i="1"/>
  <c r="U93" i="1"/>
  <c r="O93" i="1"/>
  <c r="AP93" i="1" s="1"/>
  <c r="I93" i="1"/>
  <c r="C93" i="1"/>
  <c r="FJ92" i="1"/>
  <c r="FD92" i="1"/>
  <c r="EX92" i="1"/>
  <c r="ER92" i="1"/>
  <c r="EL92" i="1"/>
  <c r="FL92" i="1" s="1"/>
  <c r="EF92" i="1"/>
  <c r="DZ92" i="1"/>
  <c r="DT92" i="1"/>
  <c r="DN92" i="1"/>
  <c r="DH92" i="1"/>
  <c r="DB92" i="1"/>
  <c r="CV92" i="1"/>
  <c r="DV92" i="1" s="1"/>
  <c r="CP92" i="1"/>
  <c r="CJ92" i="1"/>
  <c r="CD92" i="1"/>
  <c r="BX92" i="1"/>
  <c r="BR92" i="1"/>
  <c r="BL92" i="1"/>
  <c r="BF92" i="1"/>
  <c r="CF92" i="1" s="1"/>
  <c r="AZ92" i="1"/>
  <c r="AT92" i="1"/>
  <c r="AN92" i="1"/>
  <c r="AH92" i="1"/>
  <c r="AB92" i="1"/>
  <c r="V92" i="1"/>
  <c r="P92" i="1"/>
  <c r="AP92" i="1" s="1"/>
  <c r="J92" i="1"/>
  <c r="D92" i="1"/>
  <c r="FK91" i="1"/>
  <c r="FE91" i="1"/>
  <c r="EY91" i="1"/>
  <c r="ES91" i="1"/>
  <c r="EM91" i="1"/>
  <c r="FL91" i="1" s="1"/>
  <c r="EG91" i="1"/>
  <c r="EA91" i="1"/>
  <c r="DU91" i="1"/>
  <c r="DO91" i="1"/>
  <c r="DI91" i="1"/>
  <c r="DC91" i="1"/>
  <c r="CW91" i="1"/>
  <c r="DV91" i="1" s="1"/>
  <c r="CQ91" i="1"/>
  <c r="CK91" i="1"/>
  <c r="CE91" i="1"/>
  <c r="BY91" i="1"/>
  <c r="BS91" i="1"/>
  <c r="BM91" i="1"/>
  <c r="BG91" i="1"/>
  <c r="CF91" i="1" s="1"/>
  <c r="BA91" i="1"/>
  <c r="AU91" i="1"/>
  <c r="AO91" i="1"/>
  <c r="AI91" i="1"/>
  <c r="AC91" i="1"/>
  <c r="W91" i="1"/>
  <c r="Q91" i="1"/>
  <c r="AP91" i="1" s="1"/>
  <c r="K91" i="1"/>
  <c r="E91" i="1"/>
  <c r="CF1" i="1"/>
  <c r="CL1" i="1" s="1"/>
  <c r="CX1" i="1" s="1"/>
  <c r="DJ1" i="1" s="1"/>
  <c r="DV1" i="1" s="1"/>
  <c r="EB1" i="1" s="1"/>
  <c r="BH1" i="1"/>
  <c r="AV1" i="1"/>
  <c r="AP1" i="1"/>
  <c r="AJ1" i="1"/>
  <c r="AD1" i="1"/>
  <c r="X1" i="1"/>
  <c r="U1" i="1"/>
  <c r="AA1" i="1" s="1"/>
  <c r="AG1" i="1" s="1"/>
  <c r="AM1" i="1" s="1"/>
  <c r="AS1" i="1" s="1"/>
  <c r="AY1" i="1" s="1"/>
  <c r="BE1" i="1" s="1"/>
  <c r="BK1" i="1" s="1"/>
  <c r="BQ1" i="1" s="1"/>
  <c r="BW1" i="1" s="1"/>
  <c r="CC1" i="1" s="1"/>
  <c r="CI1" i="1" s="1"/>
  <c r="CO1" i="1" s="1"/>
  <c r="CU1" i="1" s="1"/>
  <c r="DA1" i="1" s="1"/>
  <c r="DG1" i="1" s="1"/>
  <c r="DM1" i="1" s="1"/>
  <c r="DS1" i="1" s="1"/>
  <c r="DY1" i="1" s="1"/>
  <c r="EE1" i="1" s="1"/>
  <c r="EK1" i="1" s="1"/>
  <c r="EQ1" i="1" s="1"/>
  <c r="EW1" i="1" s="1"/>
  <c r="FC1" i="1" s="1"/>
  <c r="FI1" i="1" s="1"/>
  <c r="R1" i="1"/>
  <c r="L1" i="1"/>
  <c r="I1" i="1"/>
  <c r="O1" i="1" s="1"/>
  <c r="FF1" i="1" l="1"/>
  <c r="ET1" i="1"/>
  <c r="EH1" i="1"/>
  <c r="FL1" i="1"/>
  <c r="EZ1" i="1"/>
  <c r="EN1" i="1"/>
  <c r="AO94" i="1"/>
  <c r="AO96" i="1" s="1"/>
  <c r="FK95" i="1"/>
  <c r="FK100" i="1" s="1"/>
  <c r="FR111" i="1" s="1"/>
  <c r="FR107" i="1"/>
  <c r="FR109" i="1"/>
  <c r="BZ1" i="1"/>
  <c r="BN1" i="1"/>
  <c r="BB1" i="1"/>
  <c r="BT1" i="1"/>
  <c r="CR1" i="1"/>
  <c r="DD1" i="1" s="1"/>
  <c r="DP1" i="1" s="1"/>
  <c r="FK94" i="1"/>
  <c r="FN117" i="1"/>
  <c r="FO104" i="1"/>
  <c r="FR115" i="1"/>
  <c r="FP115" i="1"/>
  <c r="CE96" i="1"/>
  <c r="FR105" i="1"/>
  <c r="FP107" i="1"/>
  <c r="FP109" i="1"/>
  <c r="FP111" i="1"/>
  <c r="FP113" i="1"/>
  <c r="FO106" i="1"/>
  <c r="FR106" i="1" s="1"/>
  <c r="FO108" i="1"/>
  <c r="FR108" i="1" s="1"/>
  <c r="FO110" i="1"/>
  <c r="FR110" i="1" s="1"/>
  <c r="FO112" i="1"/>
  <c r="FR112" i="1" s="1"/>
  <c r="FO114" i="1"/>
  <c r="FR114" i="1" s="1"/>
  <c r="FO116" i="1"/>
  <c r="FR116" i="1" s="1"/>
  <c r="FP108" i="1"/>
  <c r="FP112" i="1"/>
  <c r="FP116" i="1" l="1"/>
  <c r="FP114" i="1"/>
  <c r="FP106" i="1"/>
  <c r="FO117" i="1"/>
  <c r="FR104" i="1"/>
  <c r="FR117" i="1" s="1"/>
  <c r="FK96" i="1"/>
  <c r="FR113" i="1"/>
  <c r="FK99" i="1"/>
  <c r="FP104" i="1"/>
  <c r="FP110" i="1"/>
  <c r="FK101" i="1" l="1"/>
  <c r="FQ110" i="1"/>
  <c r="FQ112" i="1"/>
  <c r="FQ107" i="1"/>
  <c r="FQ111" i="1"/>
  <c r="FQ115" i="1"/>
  <c r="FQ114" i="1"/>
  <c r="FQ116" i="1"/>
  <c r="FQ105" i="1"/>
  <c r="FQ109" i="1"/>
  <c r="FQ113" i="1"/>
  <c r="FQ104" i="1"/>
  <c r="FQ106" i="1"/>
  <c r="FQ108" i="1"/>
  <c r="FS114" i="1"/>
  <c r="FS116" i="1"/>
  <c r="FS110" i="1"/>
  <c r="FS104" i="1"/>
  <c r="FP117" i="1"/>
  <c r="FS106" i="1"/>
  <c r="FQ117" i="1" l="1"/>
  <c r="FS105" i="1"/>
  <c r="FS117" i="1" s="1"/>
  <c r="FS108" i="1"/>
  <c r="FS112" i="1"/>
  <c r="FS109" i="1"/>
  <c r="FS107" i="1"/>
  <c r="FS115" i="1"/>
  <c r="FS113" i="1"/>
  <c r="FS111" i="1"/>
</calcChain>
</file>

<file path=xl/sharedStrings.xml><?xml version="1.0" encoding="utf-8"?>
<sst xmlns="http://schemas.openxmlformats.org/spreadsheetml/2006/main" count="1553" uniqueCount="331">
  <si>
    <t>SAT</t>
  </si>
  <si>
    <t>SUN</t>
  </si>
  <si>
    <t>MON</t>
  </si>
  <si>
    <t>TUE</t>
  </si>
  <si>
    <t>WED</t>
  </si>
  <si>
    <t>THU</t>
  </si>
  <si>
    <t>FRI</t>
  </si>
  <si>
    <t>NUMBER</t>
  </si>
  <si>
    <t>From</t>
  </si>
  <si>
    <t>To</t>
  </si>
  <si>
    <t>a.BOX</t>
  </si>
  <si>
    <t>PROTECTION (Weeks)</t>
  </si>
  <si>
    <t>CHV</t>
  </si>
  <si>
    <t>BRW</t>
  </si>
  <si>
    <t>BRW003D</t>
  </si>
  <si>
    <t>3657.7654 (WEEKLY)</t>
  </si>
  <si>
    <t>3628.3617.</t>
  </si>
  <si>
    <t>3198.3195.</t>
  </si>
  <si>
    <t>3063/DM69.3070.</t>
  </si>
  <si>
    <t>CHV003B</t>
  </si>
  <si>
    <t>3195 (WEEKLY)</t>
  </si>
  <si>
    <t>3601.3598.</t>
  </si>
  <si>
    <t>3645.3640.</t>
  </si>
  <si>
    <t>BRW010F</t>
  </si>
  <si>
    <t>3657 (EVEN WEEKS)</t>
  </si>
  <si>
    <t>WOW001A</t>
  </si>
  <si>
    <t>WOW</t>
  </si>
  <si>
    <t>5413.5415.5428.6989.4835 (ODD WEEKS)</t>
  </si>
  <si>
    <t>MEN005C</t>
  </si>
  <si>
    <t>MEN</t>
  </si>
  <si>
    <t>1787 (EVERY ODD WEEK)</t>
  </si>
  <si>
    <t>CLA001E</t>
  </si>
  <si>
    <t>CLA</t>
  </si>
  <si>
    <t>4.6 (WEEKLY)</t>
  </si>
  <si>
    <t>CHV001F</t>
  </si>
  <si>
    <t>51 (WEEKLY)</t>
  </si>
  <si>
    <t>CHV001B</t>
  </si>
  <si>
    <t>37.39.54 (ALL EVEN WEEKS)</t>
  </si>
  <si>
    <t>NWW005C</t>
  </si>
  <si>
    <t>NWW</t>
  </si>
  <si>
    <t>3299.3300 (EVERY WEEK)</t>
  </si>
  <si>
    <t>BRW001D</t>
  </si>
  <si>
    <t>3617.7619 (WEEKLY)</t>
  </si>
  <si>
    <t>LIC001G</t>
  </si>
  <si>
    <t>LIC</t>
  </si>
  <si>
    <t>6.9 (WEEKLY</t>
  </si>
  <si>
    <t>3668.3650.</t>
  </si>
  <si>
    <t>BRW004D</t>
  </si>
  <si>
    <t>3658.7654 (WEEKLY)</t>
  </si>
  <si>
    <t>MES</t>
  </si>
  <si>
    <t>11.16.</t>
  </si>
  <si>
    <t>CHV004B</t>
  </si>
  <si>
    <t>52.44 (WEEKLY)</t>
  </si>
  <si>
    <t>3657.7659.</t>
  </si>
  <si>
    <t>3150.3131.7129.</t>
  </si>
  <si>
    <t>WOW002A</t>
  </si>
  <si>
    <t>4257 (ODD WEEKS)</t>
  </si>
  <si>
    <t>CHV002B</t>
  </si>
  <si>
    <t>54 (ALL ODD WEEKS)</t>
  </si>
  <si>
    <t>MEN006C</t>
  </si>
  <si>
    <t>CLA002E</t>
  </si>
  <si>
    <t>3.5 (WEEKLY)</t>
  </si>
  <si>
    <t>3124.3109.3136.</t>
  </si>
  <si>
    <t>STW007C</t>
  </si>
  <si>
    <t>STW</t>
  </si>
  <si>
    <t>20 (EVERY WEEK)</t>
  </si>
  <si>
    <t>BRW002D</t>
  </si>
  <si>
    <t>3630.5899.7635 (WEEKLY)</t>
  </si>
  <si>
    <t>BRW003F</t>
  </si>
  <si>
    <t>3668.7666 (EVEN WEEKS)</t>
  </si>
  <si>
    <t>LIC002G</t>
  </si>
  <si>
    <t>44 (WEEKLY)</t>
  </si>
  <si>
    <t>52.37.</t>
  </si>
  <si>
    <t>36.38.</t>
  </si>
  <si>
    <t>3109.3124.</t>
  </si>
  <si>
    <t>3260.3255.</t>
  </si>
  <si>
    <t>3668.3668.</t>
  </si>
  <si>
    <t>46.37.</t>
  </si>
  <si>
    <t>WOW003A</t>
  </si>
  <si>
    <t>4276.8266.8267.8269 (ODD WEEKS)</t>
  </si>
  <si>
    <t>MEN007C</t>
  </si>
  <si>
    <t>1794.1787 (EVERY ODD WEEK)</t>
  </si>
  <si>
    <t>MEN001E</t>
  </si>
  <si>
    <t>1787 (WEEKLY)</t>
  </si>
  <si>
    <t>3136.3109.</t>
  </si>
  <si>
    <t>STW001G</t>
  </si>
  <si>
    <t>33.50 (EVERY WEEK)</t>
  </si>
  <si>
    <t>STW003C</t>
  </si>
  <si>
    <t>5834.9863 (EVERY WEEK)</t>
  </si>
  <si>
    <t>CHV002D</t>
  </si>
  <si>
    <t>3085 (ALL ODD WEEKS)</t>
  </si>
  <si>
    <t>BRW004F</t>
  </si>
  <si>
    <t>3109.3148.</t>
  </si>
  <si>
    <t>CHW</t>
  </si>
  <si>
    <t>3162.3155.</t>
  </si>
  <si>
    <t>SHW</t>
  </si>
  <si>
    <t>7310.3328.3329.</t>
  </si>
  <si>
    <t>WOW004A</t>
  </si>
  <si>
    <t>4273.8965.8962.6959 (ODD WEEKS)</t>
  </si>
  <si>
    <t>MEN008C</t>
  </si>
  <si>
    <t>1762.9004.9001 (EVERY ODD WEEK)</t>
  </si>
  <si>
    <t>MEN002E</t>
  </si>
  <si>
    <t>1787.9017 (EVERY WEEK)</t>
  </si>
  <si>
    <t>CLA003F</t>
  </si>
  <si>
    <t>3.5 (EVERY WEEK)</t>
  </si>
  <si>
    <t>STW002G</t>
  </si>
  <si>
    <t>15.24.26 (EVERY WEEK)</t>
  </si>
  <si>
    <t>STW004C</t>
  </si>
  <si>
    <t>5823.5834.9836 (EVERY WEEK)</t>
  </si>
  <si>
    <t>CHV010D</t>
  </si>
  <si>
    <t>3092 (WEEKLY)</t>
  </si>
  <si>
    <t>1202.293.189.2034.</t>
  </si>
  <si>
    <t>BRW005D</t>
  </si>
  <si>
    <t>3650 (WEEKLY)</t>
  </si>
  <si>
    <t>3092.3089.</t>
  </si>
  <si>
    <t>3328.3329.5264.5261.</t>
  </si>
  <si>
    <t>1792.9005.1767.9022.</t>
  </si>
  <si>
    <t>WOW005A</t>
  </si>
  <si>
    <t>6966.8962.8965.4279 (ODD WEEKS)</t>
  </si>
  <si>
    <t>KNW001B</t>
  </si>
  <si>
    <t>KNW</t>
  </si>
  <si>
    <t>23 (ALL ODD WEEKS)</t>
  </si>
  <si>
    <t>MES001C</t>
  </si>
  <si>
    <t>118 (EVERY ODD WEEK)</t>
  </si>
  <si>
    <t>MES001E</t>
  </si>
  <si>
    <t>139 (EVERY WEEK)</t>
  </si>
  <si>
    <t>LIC001F</t>
  </si>
  <si>
    <t>1787.3.</t>
  </si>
  <si>
    <t>WOW003C</t>
  </si>
  <si>
    <t>4825 (EVERY EVEN WEEK)</t>
  </si>
  <si>
    <t>CHV011D</t>
  </si>
  <si>
    <t>3079. 3092 (WEEKLY)</t>
  </si>
  <si>
    <t>431.STOPS.</t>
  </si>
  <si>
    <t>7129.3148.3131.</t>
  </si>
  <si>
    <t>3124.3105.</t>
  </si>
  <si>
    <t>BRW006D</t>
  </si>
  <si>
    <t>3642 (ALL EVEN WEEKS)</t>
  </si>
  <si>
    <t>WOW006A</t>
  </si>
  <si>
    <t>6971.9977 (ODD WEEKS)</t>
  </si>
  <si>
    <t>KNW002B</t>
  </si>
  <si>
    <t>34.32 (ALL ODD WEEKS)</t>
  </si>
  <si>
    <t>MES002C</t>
  </si>
  <si>
    <t>113 (EVERY ODD WEEK)</t>
  </si>
  <si>
    <t>MES002E</t>
  </si>
  <si>
    <t>152 (EVERY WEEK)</t>
  </si>
  <si>
    <t>LIC002F</t>
  </si>
  <si>
    <t>WOW004C</t>
  </si>
  <si>
    <t>6966.8962 (EVERY EVEN WEEK)</t>
  </si>
  <si>
    <t>CHV012D</t>
  </si>
  <si>
    <t>KNW001F</t>
  </si>
  <si>
    <t>67 (EVERY EVEN WEEK)</t>
  </si>
  <si>
    <t>217.5267.7325.</t>
  </si>
  <si>
    <t>3092.2035.</t>
  </si>
  <si>
    <t>3079.3082.</t>
  </si>
  <si>
    <t>181.386.</t>
  </si>
  <si>
    <t>89.78.</t>
  </si>
  <si>
    <t>3309.3308.</t>
  </si>
  <si>
    <t>171.184.352.165.</t>
  </si>
  <si>
    <t>NWW007B</t>
  </si>
  <si>
    <t>3273.7451.1259.1257 (EVERY WEEK)</t>
  </si>
  <si>
    <t>MES001F</t>
  </si>
  <si>
    <t>94 (EVERY WEEK)</t>
  </si>
  <si>
    <t>CHV013D</t>
  </si>
  <si>
    <t>7328.3328.3329.</t>
  </si>
  <si>
    <t>39.37.</t>
  </si>
  <si>
    <t>3131.3109.3148.</t>
  </si>
  <si>
    <t>3124.3109.</t>
  </si>
  <si>
    <t>1792.1767.9005.9022.</t>
  </si>
  <si>
    <t>NWW008B</t>
  </si>
  <si>
    <t>3274.7450 (EVERY WEEK)</t>
  </si>
  <si>
    <t>KNW001D</t>
  </si>
  <si>
    <t>3512 (WEEKLY)</t>
  </si>
  <si>
    <t>MES002F</t>
  </si>
  <si>
    <t>63 (EVERY WEEK)</t>
  </si>
  <si>
    <t>208.291.</t>
  </si>
  <si>
    <t>1776.9001.9018.</t>
  </si>
  <si>
    <t>NWW009B</t>
  </si>
  <si>
    <t>7451.3273.1259.1257.7454 (EVERY WEEK)</t>
  </si>
  <si>
    <t>116.97.</t>
  </si>
  <si>
    <t>LIC001D</t>
  </si>
  <si>
    <t>TV7 (WEEKLY)</t>
  </si>
  <si>
    <t>STW001F</t>
  </si>
  <si>
    <t>5812 (WEEKLY)</t>
  </si>
  <si>
    <t>3328.3329.5364.5261.</t>
  </si>
  <si>
    <t>1207.3092.</t>
  </si>
  <si>
    <t>37.3511.45.</t>
  </si>
  <si>
    <t>NWW010B</t>
  </si>
  <si>
    <t>3269.1259 (EVERY WEEK)</t>
  </si>
  <si>
    <t>3148.3131.3148.</t>
  </si>
  <si>
    <t>NWW002D</t>
  </si>
  <si>
    <t>431 (ALL EVEN WEEKS)</t>
  </si>
  <si>
    <t>WHW001F</t>
  </si>
  <si>
    <t>WHW</t>
  </si>
  <si>
    <t>4779 (EVEN WEEKS)</t>
  </si>
  <si>
    <t>1210.2033.</t>
  </si>
  <si>
    <t>44.6.</t>
  </si>
  <si>
    <t>3.12.</t>
  </si>
  <si>
    <t>WOW005C</t>
  </si>
  <si>
    <t>4812 (EVERY ODD WEEK)</t>
  </si>
  <si>
    <t>3198.3193.</t>
  </si>
  <si>
    <t>NWW003D</t>
  </si>
  <si>
    <t>431.511.436 (ALL EVEN WEEKS)</t>
  </si>
  <si>
    <t>WHW002F</t>
  </si>
  <si>
    <t>4780 (EVEN WEEKS)</t>
  </si>
  <si>
    <t>1203.2036.</t>
  </si>
  <si>
    <t>390.375.</t>
  </si>
  <si>
    <t>431.BUFFERS</t>
  </si>
  <si>
    <t>1792.9013.1785.9022.</t>
  </si>
  <si>
    <t>54.37.</t>
  </si>
  <si>
    <t>34.32.</t>
  </si>
  <si>
    <t>WOW006C</t>
  </si>
  <si>
    <t>4805 (EVERY ODD WEEK)</t>
  </si>
  <si>
    <t>NWW004D</t>
  </si>
  <si>
    <t>3495 (43.47.51.3.7.11.15.19.23.27.31.35.39)</t>
  </si>
  <si>
    <t>WHW003F</t>
  </si>
  <si>
    <t>4775 (EVEN WEEKS)</t>
  </si>
  <si>
    <t>3302.3301.7287.</t>
  </si>
  <si>
    <t>46.66.</t>
  </si>
  <si>
    <t>WOW007C</t>
  </si>
  <si>
    <t>4822 (EVERY ODD WEEK)</t>
  </si>
  <si>
    <t>3302.3299.</t>
  </si>
  <si>
    <t>NWW005D</t>
  </si>
  <si>
    <t>3482  (43.47.51.3.7.11.15.19.23.27.31.35.39)</t>
  </si>
  <si>
    <t>3324.3327.5260.3452.</t>
  </si>
  <si>
    <t>32.11.</t>
  </si>
  <si>
    <t>WOW008C</t>
  </si>
  <si>
    <t>4815 (EVERY ODD WEEK)</t>
  </si>
  <si>
    <t>136.123.</t>
  </si>
  <si>
    <t>133.146.</t>
  </si>
  <si>
    <t>NWW006D</t>
  </si>
  <si>
    <t>3481  (43.47.51.3.7.11.15.19.23.27.31.35.39)</t>
  </si>
  <si>
    <t>4919.4774.</t>
  </si>
  <si>
    <t>7310.3328.3331.5264.5263.</t>
  </si>
  <si>
    <t>16.11.</t>
  </si>
  <si>
    <t>3515.39.</t>
  </si>
  <si>
    <t>WOW009C</t>
  </si>
  <si>
    <t>4826.6590 (EVERY ODD WEEK)</t>
  </si>
  <si>
    <t>100.77.</t>
  </si>
  <si>
    <t>NWW007D</t>
  </si>
  <si>
    <t>3482.3481  (43.47.51.3.7.11.15.19.23.27.31.35.39)</t>
  </si>
  <si>
    <t>1202.293.</t>
  </si>
  <si>
    <t>5264.5263.7303.7324.7303.</t>
  </si>
  <si>
    <t>291.208.351.2032.</t>
  </si>
  <si>
    <t>WOW010C</t>
  </si>
  <si>
    <t>4825 (EVERY ODD WEEK)</t>
  </si>
  <si>
    <t>SHW003D</t>
  </si>
  <si>
    <t>187.231.233.189.7303 (EVERY WEEK)</t>
  </si>
  <si>
    <t>428.3495.</t>
  </si>
  <si>
    <t>3.5.303.</t>
  </si>
  <si>
    <t>WOW001C</t>
  </si>
  <si>
    <t>6955 (EVERY ODD WEEK)</t>
  </si>
  <si>
    <t>126.113.</t>
  </si>
  <si>
    <t>SHW004D</t>
  </si>
  <si>
    <t>7321.7326 (4.8.12.16.20.24.28.32.36.40.44.48.52)</t>
  </si>
  <si>
    <t>33.50.</t>
  </si>
  <si>
    <t>1770.9005.1767.9008.</t>
  </si>
  <si>
    <t>WOW002C</t>
  </si>
  <si>
    <t>6966.8962 (EVERY ODD WEEK)</t>
  </si>
  <si>
    <t>SHW005D</t>
  </si>
  <si>
    <t>3333 (EVERY WEEK)</t>
  </si>
  <si>
    <t>WOW011C</t>
  </si>
  <si>
    <t>4279 (EVERY ODD WEEK)</t>
  </si>
  <si>
    <t>SHW006D</t>
  </si>
  <si>
    <t>3456 (EVERY EVEN WEEK)</t>
  </si>
  <si>
    <t>4280.4253.</t>
  </si>
  <si>
    <t>SHW007D</t>
  </si>
  <si>
    <t>3453 (EVERY EVEN WEEK)</t>
  </si>
  <si>
    <t>1201.2034.</t>
  </si>
  <si>
    <t>3255.3258.</t>
  </si>
  <si>
    <t>STW005C</t>
  </si>
  <si>
    <t>5842 (10.18.26.34.42.50)</t>
  </si>
  <si>
    <t>STW001D</t>
  </si>
  <si>
    <t>8 (1.5.9.13.17.21.25.29.33.37.41.45.49)</t>
  </si>
  <si>
    <t>3481.3482.</t>
  </si>
  <si>
    <t>1202.2033.</t>
  </si>
  <si>
    <t>5413.5415.5428.</t>
  </si>
  <si>
    <t>STW002D</t>
  </si>
  <si>
    <t>32.34 (4.12.20.28.36.44.52)</t>
  </si>
  <si>
    <t>STW003D</t>
  </si>
  <si>
    <t>33 (8.16.24.32.40.48)</t>
  </si>
  <si>
    <t>38.33.</t>
  </si>
  <si>
    <t>STW004D</t>
  </si>
  <si>
    <t>30 (EVERY WEEK)</t>
  </si>
  <si>
    <t>STW001C</t>
  </si>
  <si>
    <t>5834.9863 (9.17.25.33.41.49)</t>
  </si>
  <si>
    <t>3482.3481.</t>
  </si>
  <si>
    <t>STW005D</t>
  </si>
  <si>
    <t>33 (EVERY WEEK)</t>
  </si>
  <si>
    <t>38.23.</t>
  </si>
  <si>
    <t>3471.3474.</t>
  </si>
  <si>
    <t>STW006D</t>
  </si>
  <si>
    <t>38 (EVERY WEEK)</t>
  </si>
  <si>
    <t>56.41.</t>
  </si>
  <si>
    <t>STW007D</t>
  </si>
  <si>
    <t>72 (3.7.11.15.19.23.27.31.35.39.43.47.51)</t>
  </si>
  <si>
    <t>3327.5260.5261.</t>
  </si>
  <si>
    <t>STW008D</t>
  </si>
  <si>
    <t>79.77 (1.5.9.13.17.21.25.29.33.37.41.45.49)</t>
  </si>
  <si>
    <t>4782.4777.</t>
  </si>
  <si>
    <t>30.30.</t>
  </si>
  <si>
    <t>STW009D</t>
  </si>
  <si>
    <t>87.85 (EVERY WEEK)</t>
  </si>
  <si>
    <t>6971.6974.</t>
  </si>
  <si>
    <t>6862.9867.</t>
  </si>
  <si>
    <t>70.41.</t>
  </si>
  <si>
    <t>4262.4261.</t>
  </si>
  <si>
    <t>4254.4253.</t>
  </si>
  <si>
    <t xml:space="preserve">COMBINED TOTAL </t>
  </si>
  <si>
    <t xml:space="preserve">CYCLIC TOTAL </t>
  </si>
  <si>
    <t xml:space="preserve">NON CYCLIC TOTAL </t>
  </si>
  <si>
    <t xml:space="preserve">PERIOD TOTALS </t>
  </si>
  <si>
    <t xml:space="preserve">WORKSTATION TOTALS </t>
  </si>
  <si>
    <t>TOTAL</t>
  </si>
  <si>
    <t xml:space="preserve">CYCLIC </t>
  </si>
  <si>
    <t>ACCEPTED VIA GZAC</t>
  </si>
  <si>
    <t>W/S OVERALL %</t>
  </si>
  <si>
    <t>W/S CYCLIC %</t>
  </si>
  <si>
    <t>W/S GZAC%</t>
  </si>
  <si>
    <t>BROMSGROVE</t>
  </si>
  <si>
    <t xml:space="preserve">CHERWELL VALLEY </t>
  </si>
  <si>
    <t xml:space="preserve">CLAYDON </t>
  </si>
  <si>
    <t xml:space="preserve">KINGS NORTON </t>
  </si>
  <si>
    <t xml:space="preserve">LICHFIELD HIGH LEVEL </t>
  </si>
  <si>
    <t xml:space="preserve">MARYLEBONE NTH </t>
  </si>
  <si>
    <t xml:space="preserve">MARYLEBONE STH </t>
  </si>
  <si>
    <t xml:space="preserve">NORTH WARWICK </t>
  </si>
  <si>
    <t xml:space="preserve">SNOWHILL </t>
  </si>
  <si>
    <t xml:space="preserve">STOURBRIDGE </t>
  </si>
  <si>
    <t>TYSELEY</t>
  </si>
  <si>
    <t xml:space="preserve">WASHWOOD HEATH </t>
  </si>
  <si>
    <t xml:space="preserve">WATER ORTON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</si>
</sst>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4"/>
      <color indexed="1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sz val="10"/>
      <color rgb="FF0000FF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25">
    <xf numFmtId="0" fontId="0" fillId="0" borderId="0"/>
    <xf numFmtId="0" fontId="9" fillId="0" borderId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33" borderId="0" applyNumberFormat="0" applyBorder="0" applyAlignment="0" applyProtection="0"/>
    <xf numFmtId="0" fontId="19" fillId="17" borderId="0" applyNumberFormat="0" applyBorder="0" applyAlignment="0" applyProtection="0"/>
    <xf numFmtId="0" fontId="20" fillId="34" borderId="39" applyNumberFormat="0" applyAlignment="0" applyProtection="0"/>
    <xf numFmtId="0" fontId="21" fillId="35" borderId="40" applyNumberFormat="0" applyAlignment="0" applyProtection="0"/>
    <xf numFmtId="0" fontId="22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4" fillId="0" borderId="41" applyNumberFormat="0" applyFill="0" applyAlignment="0" applyProtection="0"/>
    <xf numFmtId="0" fontId="25" fillId="0" borderId="42" applyNumberFormat="0" applyFill="0" applyAlignment="0" applyProtection="0"/>
    <xf numFmtId="0" fontId="26" fillId="0" borderId="4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21" borderId="39" applyNumberFormat="0" applyAlignment="0" applyProtection="0"/>
    <xf numFmtId="0" fontId="29" fillId="0" borderId="44" applyNumberFormat="0" applyFill="0" applyAlignment="0" applyProtection="0"/>
    <xf numFmtId="0" fontId="30" fillId="36" borderId="0" applyNumberFormat="0" applyBorder="0" applyAlignment="0" applyProtection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37" borderId="45" applyNumberFormat="0" applyFont="0" applyAlignment="0" applyProtection="0"/>
    <xf numFmtId="0" fontId="9" fillId="37" borderId="45" applyNumberFormat="0" applyFont="0" applyAlignment="0" applyProtection="0"/>
    <xf numFmtId="0" fontId="9" fillId="37" borderId="45" applyNumberFormat="0" applyFont="0" applyAlignment="0" applyProtection="0"/>
    <xf numFmtId="0" fontId="9" fillId="37" borderId="45" applyNumberFormat="0" applyFont="0" applyAlignment="0" applyProtection="0"/>
    <xf numFmtId="0" fontId="9" fillId="37" borderId="45" applyNumberFormat="0" applyFont="0" applyAlignment="0" applyProtection="0"/>
    <xf numFmtId="0" fontId="9" fillId="37" borderId="45" applyNumberFormat="0" applyFont="0" applyAlignment="0" applyProtection="0"/>
    <xf numFmtId="0" fontId="9" fillId="37" borderId="45" applyNumberFormat="0" applyFont="0" applyAlignment="0" applyProtection="0"/>
    <xf numFmtId="0" fontId="9" fillId="37" borderId="45" applyNumberFormat="0" applyFont="0" applyAlignment="0" applyProtection="0"/>
    <xf numFmtId="0" fontId="31" fillId="34" borderId="46" applyNumberFormat="0" applyAlignment="0" applyProtection="0"/>
    <xf numFmtId="0" fontId="32" fillId="0" borderId="0" applyNumberFormat="0" applyFill="0" applyBorder="0" applyAlignment="0" applyProtection="0"/>
    <xf numFmtId="0" fontId="33" fillId="0" borderId="47" applyNumberFormat="0" applyFill="0" applyAlignment="0" applyProtection="0"/>
    <xf numFmtId="0" fontId="34" fillId="0" borderId="0" applyNumberFormat="0" applyFill="0" applyBorder="0" applyAlignment="0" applyProtection="0"/>
  </cellStyleXfs>
  <cellXfs count="14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top"/>
    </xf>
    <xf numFmtId="0" fontId="7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164" fontId="8" fillId="0" borderId="14" xfId="0" applyNumberFormat="1" applyFont="1" applyFill="1" applyBorder="1" applyAlignment="1">
      <alignment horizontal="left" vertical="center"/>
    </xf>
    <xf numFmtId="164" fontId="8" fillId="0" borderId="15" xfId="0" applyNumberFormat="1" applyFont="1" applyFill="1" applyBorder="1" applyAlignment="1">
      <alignment horizontal="left" vertical="center"/>
    </xf>
    <xf numFmtId="0" fontId="8" fillId="8" borderId="14" xfId="0" applyFont="1" applyFill="1" applyBorder="1" applyAlignment="1">
      <alignment horizontal="left" vertical="center"/>
    </xf>
    <xf numFmtId="1" fontId="8" fillId="0" borderId="16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9" borderId="13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18" xfId="0" applyNumberFormat="1" applyFont="1" applyFill="1" applyBorder="1" applyAlignment="1">
      <alignment horizontal="left" vertical="center"/>
    </xf>
    <xf numFmtId="164" fontId="8" fillId="0" borderId="19" xfId="0" applyNumberFormat="1" applyFont="1" applyFill="1" applyBorder="1" applyAlignment="1">
      <alignment horizontal="left" vertical="center"/>
    </xf>
    <xf numFmtId="1" fontId="8" fillId="0" borderId="20" xfId="0" applyNumberFormat="1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164" fontId="8" fillId="0" borderId="14" xfId="0" applyNumberFormat="1" applyFont="1" applyBorder="1" applyAlignment="1">
      <alignment horizontal="left" vertical="center"/>
    </xf>
    <xf numFmtId="164" fontId="8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/>
    </xf>
    <xf numFmtId="164" fontId="8" fillId="0" borderId="14" xfId="1" applyNumberFormat="1" applyFont="1" applyFill="1" applyBorder="1" applyAlignment="1">
      <alignment horizontal="left" vertical="center"/>
    </xf>
    <xf numFmtId="0" fontId="8" fillId="8" borderId="14" xfId="1" applyFont="1" applyFill="1" applyBorder="1" applyAlignment="1">
      <alignment horizontal="left" vertical="center"/>
    </xf>
    <xf numFmtId="1" fontId="8" fillId="0" borderId="16" xfId="1" applyNumberFormat="1" applyFont="1" applyFill="1" applyBorder="1" applyAlignment="1">
      <alignment horizontal="left" vertical="center"/>
    </xf>
    <xf numFmtId="0" fontId="8" fillId="10" borderId="13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8" borderId="18" xfId="0" applyFont="1" applyFill="1" applyBorder="1" applyAlignment="1">
      <alignment horizontal="left" vertical="center"/>
    </xf>
    <xf numFmtId="0" fontId="8" fillId="9" borderId="21" xfId="0" applyFont="1" applyFill="1" applyBorder="1" applyAlignment="1">
      <alignment horizontal="left" vertical="center"/>
    </xf>
    <xf numFmtId="1" fontId="8" fillId="0" borderId="14" xfId="0" applyNumberFormat="1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164" fontId="10" fillId="0" borderId="14" xfId="0" applyNumberFormat="1" applyFont="1" applyFill="1" applyBorder="1" applyAlignment="1">
      <alignment horizontal="left" vertical="center"/>
    </xf>
    <xf numFmtId="164" fontId="10" fillId="0" borderId="15" xfId="0" applyNumberFormat="1" applyFont="1" applyFill="1" applyBorder="1" applyAlignment="1">
      <alignment horizontal="left" vertical="center"/>
    </xf>
    <xf numFmtId="0" fontId="10" fillId="8" borderId="14" xfId="0" applyFont="1" applyFill="1" applyBorder="1" applyAlignment="1">
      <alignment horizontal="left" vertical="center"/>
    </xf>
    <xf numFmtId="1" fontId="10" fillId="0" borderId="16" xfId="0" applyNumberFormat="1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1" fontId="8" fillId="0" borderId="23" xfId="0" applyNumberFormat="1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9" borderId="22" xfId="0" applyFont="1" applyFill="1" applyBorder="1" applyAlignment="1">
      <alignment horizontal="left" vertical="center"/>
    </xf>
    <xf numFmtId="0" fontId="10" fillId="10" borderId="13" xfId="0" applyFont="1" applyFill="1" applyBorder="1" applyAlignment="1">
      <alignment horizontal="left" vertical="center"/>
    </xf>
    <xf numFmtId="1" fontId="8" fillId="0" borderId="13" xfId="0" applyNumberFormat="1" applyFont="1" applyFill="1" applyBorder="1" applyAlignment="1">
      <alignment horizontal="left" vertical="center"/>
    </xf>
    <xf numFmtId="0" fontId="10" fillId="10" borderId="14" xfId="0" applyFont="1" applyFill="1" applyBorder="1" applyAlignment="1">
      <alignment horizontal="left" vertical="center"/>
    </xf>
    <xf numFmtId="1" fontId="10" fillId="0" borderId="14" xfId="0" applyNumberFormat="1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1" fontId="8" fillId="0" borderId="24" xfId="0" applyNumberFormat="1" applyFont="1" applyFill="1" applyBorder="1" applyAlignment="1">
      <alignment horizontal="left" vertical="center"/>
    </xf>
    <xf numFmtId="0" fontId="8" fillId="0" borderId="21" xfId="1" applyFont="1" applyFill="1" applyBorder="1" applyAlignment="1">
      <alignment horizontal="left" vertical="center"/>
    </xf>
    <xf numFmtId="164" fontId="8" fillId="0" borderId="15" xfId="1" applyNumberFormat="1" applyFont="1" applyFill="1" applyBorder="1" applyAlignment="1">
      <alignment horizontal="left" vertical="center"/>
    </xf>
    <xf numFmtId="0" fontId="10" fillId="10" borderId="21" xfId="0" applyFont="1" applyFill="1" applyBorder="1" applyAlignment="1">
      <alignment horizontal="left" vertical="center"/>
    </xf>
    <xf numFmtId="0" fontId="8" fillId="10" borderId="21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1" fontId="8" fillId="0" borderId="25" xfId="0" applyNumberFormat="1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10" borderId="22" xfId="0" applyFont="1" applyFill="1" applyBorder="1" applyAlignment="1">
      <alignment horizontal="left" vertical="center"/>
    </xf>
    <xf numFmtId="1" fontId="8" fillId="0" borderId="26" xfId="0" applyNumberFormat="1" applyFont="1" applyFill="1" applyBorder="1" applyAlignment="1">
      <alignment horizontal="left" vertical="center"/>
    </xf>
    <xf numFmtId="1" fontId="8" fillId="0" borderId="21" xfId="0" applyNumberFormat="1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left" vertical="center"/>
    </xf>
    <xf numFmtId="0" fontId="8" fillId="2" borderId="0" xfId="1" applyFont="1" applyFill="1" applyAlignment="1">
      <alignment horizontal="left" vertical="center"/>
    </xf>
    <xf numFmtId="164" fontId="8" fillId="0" borderId="18" xfId="1" applyNumberFormat="1" applyFont="1" applyFill="1" applyBorder="1" applyAlignment="1">
      <alignment horizontal="left" vertical="center"/>
    </xf>
    <xf numFmtId="164" fontId="8" fillId="0" borderId="19" xfId="1" applyNumberFormat="1" applyFont="1" applyFill="1" applyBorder="1" applyAlignment="1">
      <alignment horizontal="left" vertical="center"/>
    </xf>
    <xf numFmtId="0" fontId="8" fillId="8" borderId="18" xfId="1" applyFont="1" applyFill="1" applyBorder="1" applyAlignment="1">
      <alignment horizontal="left" vertical="center"/>
    </xf>
    <xf numFmtId="1" fontId="8" fillId="0" borderId="20" xfId="1" applyNumberFormat="1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0" fontId="8" fillId="2" borderId="28" xfId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" fontId="13" fillId="0" borderId="0" xfId="0" applyNumberFormat="1" applyFont="1" applyAlignment="1">
      <alignment horizontal="left" vertical="center"/>
    </xf>
    <xf numFmtId="0" fontId="8" fillId="0" borderId="14" xfId="1" applyFont="1" applyFill="1" applyBorder="1" applyAlignment="1">
      <alignment horizontal="left" vertical="center"/>
    </xf>
    <xf numFmtId="1" fontId="8" fillId="0" borderId="14" xfId="1" applyNumberFormat="1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164" fontId="8" fillId="0" borderId="30" xfId="0" applyNumberFormat="1" applyFont="1" applyFill="1" applyBorder="1" applyAlignment="1">
      <alignment horizontal="left" vertical="center"/>
    </xf>
    <xf numFmtId="164" fontId="8" fillId="0" borderId="31" xfId="0" applyNumberFormat="1" applyFont="1" applyFill="1" applyBorder="1" applyAlignment="1">
      <alignment horizontal="left" vertical="center"/>
    </xf>
    <xf numFmtId="0" fontId="8" fillId="8" borderId="30" xfId="0" applyFont="1" applyFill="1" applyBorder="1" applyAlignment="1">
      <alignment horizontal="left" vertical="center"/>
    </xf>
    <xf numFmtId="1" fontId="8" fillId="0" borderId="32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8" fillId="0" borderId="0" xfId="0" applyNumberFormat="1" applyFont="1" applyFill="1" applyBorder="1" applyAlignment="1">
      <alignment horizontal="left" vertical="center"/>
    </xf>
    <xf numFmtId="1" fontId="8" fillId="0" borderId="33" xfId="0" applyNumberFormat="1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center" vertical="top"/>
    </xf>
    <xf numFmtId="1" fontId="8" fillId="0" borderId="0" xfId="0" applyNumberFormat="1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left" vertical="center"/>
    </xf>
    <xf numFmtId="1" fontId="13" fillId="0" borderId="34" xfId="0" applyNumberFormat="1" applyFont="1" applyFill="1" applyBorder="1" applyAlignment="1">
      <alignment horizontal="left" vertical="center"/>
    </xf>
    <xf numFmtId="1" fontId="14" fillId="0" borderId="14" xfId="0" applyNumberFormat="1" applyFont="1" applyFill="1" applyBorder="1" applyAlignment="1">
      <alignment horizontal="left" vertical="center"/>
    </xf>
    <xf numFmtId="1" fontId="13" fillId="11" borderId="14" xfId="0" applyNumberFormat="1" applyFont="1" applyFill="1" applyBorder="1" applyAlignment="1">
      <alignment horizontal="left" vertical="center"/>
    </xf>
    <xf numFmtId="1" fontId="13" fillId="6" borderId="3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/>
    </xf>
    <xf numFmtId="0" fontId="13" fillId="11" borderId="14" xfId="0" applyFont="1" applyFill="1" applyBorder="1" applyAlignment="1">
      <alignment horizontal="left" vertical="center"/>
    </xf>
    <xf numFmtId="1" fontId="14" fillId="9" borderId="13" xfId="0" applyNumberFormat="1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1" fontId="12" fillId="0" borderId="0" xfId="0" applyNumberFormat="1" applyFont="1" applyAlignment="1">
      <alignment horizontal="left" vertical="center"/>
    </xf>
    <xf numFmtId="1" fontId="14" fillId="12" borderId="14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2" fillId="10" borderId="0" xfId="0" applyFont="1" applyFill="1" applyAlignment="1">
      <alignment horizontal="left" vertical="center"/>
    </xf>
    <xf numFmtId="0" fontId="13" fillId="13" borderId="14" xfId="0" applyFont="1" applyFill="1" applyBorder="1" applyAlignment="1">
      <alignment horizontal="center" vertical="center"/>
    </xf>
    <xf numFmtId="1" fontId="14" fillId="0" borderId="14" xfId="0" applyNumberFormat="1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14" borderId="0" xfId="0" applyFont="1" applyFill="1" applyBorder="1" applyAlignment="1">
      <alignment vertical="center"/>
    </xf>
    <xf numFmtId="0" fontId="13" fillId="13" borderId="14" xfId="0" applyFont="1" applyFill="1" applyBorder="1" applyAlignment="1">
      <alignment vertical="center"/>
    </xf>
    <xf numFmtId="0" fontId="13" fillId="15" borderId="36" xfId="0" applyFont="1" applyFill="1" applyBorder="1" applyAlignment="1">
      <alignment vertical="center"/>
    </xf>
    <xf numFmtId="0" fontId="13" fillId="13" borderId="15" xfId="0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vertical="center"/>
    </xf>
    <xf numFmtId="1" fontId="14" fillId="0" borderId="14" xfId="0" applyNumberFormat="1" applyFont="1" applyFill="1" applyBorder="1" applyAlignment="1">
      <alignment vertical="center"/>
    </xf>
    <xf numFmtId="0" fontId="13" fillId="15" borderId="37" xfId="0" applyFont="1" applyFill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10" fontId="12" fillId="0" borderId="15" xfId="0" applyNumberFormat="1" applyFont="1" applyBorder="1" applyAlignment="1">
      <alignment horizontal="center" vertical="center"/>
    </xf>
    <xf numFmtId="10" fontId="12" fillId="0" borderId="14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3" fillId="15" borderId="18" xfId="0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0" fontId="16" fillId="0" borderId="0" xfId="0" applyFont="1"/>
    <xf numFmtId="0" fontId="6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</cellXfs>
  <cellStyles count="312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 2" xfId="35"/>
    <cellStyle name="Input 2" xfId="36"/>
    <cellStyle name="Linked Cell 2" xfId="37"/>
    <cellStyle name="Neutral 2" xfId="38"/>
    <cellStyle name="Normal" xfId="0" builtinId="0"/>
    <cellStyle name="Normal 2" xfId="1"/>
    <cellStyle name="Normal 3" xfId="39"/>
    <cellStyle name="Normal 4" xfId="40"/>
    <cellStyle name="Normal 5" xfId="41"/>
    <cellStyle name="Normal 5 10" xfId="42"/>
    <cellStyle name="Normal 5 10 2" xfId="43"/>
    <cellStyle name="Normal 5 10 2 2" xfId="44"/>
    <cellStyle name="Normal 5 10 2 2 2" xfId="45"/>
    <cellStyle name="Normal 5 10 2 2 2 2" xfId="46"/>
    <cellStyle name="Normal 5 10 2 2 3" xfId="47"/>
    <cellStyle name="Normal 5 10 2 3" xfId="48"/>
    <cellStyle name="Normal 5 10 2 3 2" xfId="49"/>
    <cellStyle name="Normal 5 10 2 4" xfId="50"/>
    <cellStyle name="Normal 5 10 2 5" xfId="51"/>
    <cellStyle name="Normal 5 10 2 6" xfId="52"/>
    <cellStyle name="Normal 5 10 3" xfId="53"/>
    <cellStyle name="Normal 5 10 3 2" xfId="54"/>
    <cellStyle name="Normal 5 10 3 2 2" xfId="55"/>
    <cellStyle name="Normal 5 10 3 3" xfId="56"/>
    <cellStyle name="Normal 5 10 3 4" xfId="57"/>
    <cellStyle name="Normal 5 10 3 5" xfId="58"/>
    <cellStyle name="Normal 5 10 4" xfId="59"/>
    <cellStyle name="Normal 5 10 4 2" xfId="60"/>
    <cellStyle name="Normal 5 10 4 2 2" xfId="61"/>
    <cellStyle name="Normal 5 10 4 3" xfId="62"/>
    <cellStyle name="Normal 5 10 5" xfId="63"/>
    <cellStyle name="Normal 5 10 5 2" xfId="64"/>
    <cellStyle name="Normal 5 10 6" xfId="65"/>
    <cellStyle name="Normal 5 10 7" xfId="66"/>
    <cellStyle name="Normal 5 10 8" xfId="67"/>
    <cellStyle name="Normal 5 11" xfId="68"/>
    <cellStyle name="Normal 5 11 2" xfId="69"/>
    <cellStyle name="Normal 5 11 2 2" xfId="70"/>
    <cellStyle name="Normal 5 11 2 2 2" xfId="71"/>
    <cellStyle name="Normal 5 11 2 3" xfId="72"/>
    <cellStyle name="Normal 5 11 2 4" xfId="73"/>
    <cellStyle name="Normal 5 11 2 5" xfId="74"/>
    <cellStyle name="Normal 5 11 3" xfId="75"/>
    <cellStyle name="Normal 5 11 3 2" xfId="76"/>
    <cellStyle name="Normal 5 11 3 2 2" xfId="77"/>
    <cellStyle name="Normal 5 11 3 3" xfId="78"/>
    <cellStyle name="Normal 5 11 4" xfId="79"/>
    <cellStyle name="Normal 5 11 4 2" xfId="80"/>
    <cellStyle name="Normal 5 11 5" xfId="81"/>
    <cellStyle name="Normal 5 11 6" xfId="82"/>
    <cellStyle name="Normal 5 11 7" xfId="83"/>
    <cellStyle name="Normal 5 12" xfId="84"/>
    <cellStyle name="Normal 5 12 2" xfId="85"/>
    <cellStyle name="Normal 5 12 2 2" xfId="86"/>
    <cellStyle name="Normal 5 12 2 2 2" xfId="87"/>
    <cellStyle name="Normal 5 12 2 3" xfId="88"/>
    <cellStyle name="Normal 5 12 3" xfId="89"/>
    <cellStyle name="Normal 5 12 3 2" xfId="90"/>
    <cellStyle name="Normal 5 12 4" xfId="91"/>
    <cellStyle name="Normal 5 12 5" xfId="92"/>
    <cellStyle name="Normal 5 12 6" xfId="93"/>
    <cellStyle name="Normal 5 13" xfId="94"/>
    <cellStyle name="Normal 5 13 2" xfId="95"/>
    <cellStyle name="Normal 5 13 2 2" xfId="96"/>
    <cellStyle name="Normal 5 13 3" xfId="97"/>
    <cellStyle name="Normal 5 13 4" xfId="98"/>
    <cellStyle name="Normal 5 13 5" xfId="99"/>
    <cellStyle name="Normal 5 14" xfId="100"/>
    <cellStyle name="Normal 5 14 2" xfId="101"/>
    <cellStyle name="Normal 5 14 2 2" xfId="102"/>
    <cellStyle name="Normal 5 14 3" xfId="103"/>
    <cellStyle name="Normal 5 14 4" xfId="104"/>
    <cellStyle name="Normal 5 14 5" xfId="105"/>
    <cellStyle name="Normal 5 15" xfId="106"/>
    <cellStyle name="Normal 5 15 2" xfId="107"/>
    <cellStyle name="Normal 5 16" xfId="108"/>
    <cellStyle name="Normal 5 16 2" xfId="109"/>
    <cellStyle name="Normal 5 17" xfId="110"/>
    <cellStyle name="Normal 5 18" xfId="111"/>
    <cellStyle name="Normal 5 19" xfId="112"/>
    <cellStyle name="Normal 5 2" xfId="113"/>
    <cellStyle name="Normal 5 2 10" xfId="114"/>
    <cellStyle name="Normal 5 2 10 2" xfId="115"/>
    <cellStyle name="Normal 5 2 10 2 2" xfId="116"/>
    <cellStyle name="Normal 5 2 10 2 2 2" xfId="117"/>
    <cellStyle name="Normal 5 2 10 2 3" xfId="118"/>
    <cellStyle name="Normal 5 2 10 3" xfId="119"/>
    <cellStyle name="Normal 5 2 10 3 2" xfId="120"/>
    <cellStyle name="Normal 5 2 10 4" xfId="121"/>
    <cellStyle name="Normal 5 2 10 5" xfId="122"/>
    <cellStyle name="Normal 5 2 10 6" xfId="123"/>
    <cellStyle name="Normal 5 2 11" xfId="124"/>
    <cellStyle name="Normal 5 2 11 2" xfId="125"/>
    <cellStyle name="Normal 5 2 11 2 2" xfId="126"/>
    <cellStyle name="Normal 5 2 11 3" xfId="127"/>
    <cellStyle name="Normal 5 2 11 4" xfId="128"/>
    <cellStyle name="Normal 5 2 11 5" xfId="129"/>
    <cellStyle name="Normal 5 2 12" xfId="130"/>
    <cellStyle name="Normal 5 2 12 2" xfId="131"/>
    <cellStyle name="Normal 5 2 12 2 2" xfId="132"/>
    <cellStyle name="Normal 5 2 12 3" xfId="133"/>
    <cellStyle name="Normal 5 2 12 4" xfId="134"/>
    <cellStyle name="Normal 5 2 12 5" xfId="135"/>
    <cellStyle name="Normal 5 2 13" xfId="136"/>
    <cellStyle name="Normal 5 2 13 2" xfId="137"/>
    <cellStyle name="Normal 5 2 14" xfId="138"/>
    <cellStyle name="Normal 5 2 14 2" xfId="139"/>
    <cellStyle name="Normal 5 2 15" xfId="140"/>
    <cellStyle name="Normal 5 2 16" xfId="141"/>
    <cellStyle name="Normal 5 2 17" xfId="142"/>
    <cellStyle name="Normal 5 2 18" xfId="143"/>
    <cellStyle name="Normal 5 2 19" xfId="144"/>
    <cellStyle name="Normal 5 2 2" xfId="145"/>
    <cellStyle name="Normal 5 2 2 10" xfId="146"/>
    <cellStyle name="Normal 5 2 2 10 2" xfId="147"/>
    <cellStyle name="Normal 5 2 2 10 2 2" xfId="148"/>
    <cellStyle name="Normal 5 2 2 10 3" xfId="149"/>
    <cellStyle name="Normal 5 2 2 10 4" xfId="150"/>
    <cellStyle name="Normal 5 2 2 10 5" xfId="151"/>
    <cellStyle name="Normal 5 2 2 11" xfId="152"/>
    <cellStyle name="Normal 5 2 2 11 2" xfId="153"/>
    <cellStyle name="Normal 5 2 2 12" xfId="154"/>
    <cellStyle name="Normal 5 2 2 12 2" xfId="155"/>
    <cellStyle name="Normal 5 2 2 13" xfId="156"/>
    <cellStyle name="Normal 5 2 2 14" xfId="157"/>
    <cellStyle name="Normal 5 2 2 15" xfId="158"/>
    <cellStyle name="Normal 5 2 2 16" xfId="159"/>
    <cellStyle name="Normal 5 2 2 17" xfId="160"/>
    <cellStyle name="Normal 5 2 2 18" xfId="161"/>
    <cellStyle name="Normal 5 2 2 19" xfId="162"/>
    <cellStyle name="Normal 5 2 2 2" xfId="163"/>
    <cellStyle name="Normal 5 2 2 2 10" xfId="164"/>
    <cellStyle name="Normal 5 2 2 2 10 2" xfId="165"/>
    <cellStyle name="Normal 5 2 2 2 11" xfId="166"/>
    <cellStyle name="Normal 5 2 2 2 12" xfId="167"/>
    <cellStyle name="Normal 5 2 2 2 13" xfId="168"/>
    <cellStyle name="Normal 5 2 2 2 14" xfId="169"/>
    <cellStyle name="Normal 5 2 2 2 15" xfId="170"/>
    <cellStyle name="Normal 5 2 2 2 16" xfId="171"/>
    <cellStyle name="Normal 5 2 2 2 17" xfId="172"/>
    <cellStyle name="Normal 5 2 2 2 18" xfId="173"/>
    <cellStyle name="Normal 5 2 2 2 19" xfId="174"/>
    <cellStyle name="Normal 5 2 2 2 2" xfId="175"/>
    <cellStyle name="Normal 5 2 2 2 2 10" xfId="176"/>
    <cellStyle name="Normal 5 2 2 2 2 11" xfId="177"/>
    <cellStyle name="Normal 5 2 2 2 2 12" xfId="178"/>
    <cellStyle name="Normal 5 2 2 2 2 13" xfId="179"/>
    <cellStyle name="Normal 5 2 2 2 2 2" xfId="180"/>
    <cellStyle name="Normal 5 2 2 2 2 2 2" xfId="181"/>
    <cellStyle name="Normal 5 2 2 2 2 2 2 2" xfId="182"/>
    <cellStyle name="Normal 5 2 2 2 2 2 2 2 2" xfId="183"/>
    <cellStyle name="Normal 5 2 2 2 2 2 2 3" xfId="184"/>
    <cellStyle name="Normal 5 2 2 2 2 2 2 4" xfId="185"/>
    <cellStyle name="Normal 5 2 2 2 2 2 2 5" xfId="186"/>
    <cellStyle name="Normal 5 2 2 2 2 2 3" xfId="187"/>
    <cellStyle name="Normal 5 2 2 2 2 2 3 2" xfId="188"/>
    <cellStyle name="Normal 5 2 2 2 2 2 3 2 2" xfId="189"/>
    <cellStyle name="Normal 5 2 2 2 2 2 3 3" xfId="190"/>
    <cellStyle name="Normal 5 2 2 2 2 2 4" xfId="191"/>
    <cellStyle name="Normal 5 2 2 2 2 2 4 2" xfId="192"/>
    <cellStyle name="Normal 5 2 2 2 2 2 5" xfId="193"/>
    <cellStyle name="Normal 5 2 2 2 2 2 6" xfId="194"/>
    <cellStyle name="Normal 5 2 2 2 2 2 7" xfId="195"/>
    <cellStyle name="Normal 5 2 2 2 2 3" xfId="196"/>
    <cellStyle name="Normal 5 2 2 2 2 3 2" xfId="197"/>
    <cellStyle name="Normal 5 2 2 2 2 3 2 2" xfId="198"/>
    <cellStyle name="Normal 5 2 2 2 2 3 2 2 2" xfId="199"/>
    <cellStyle name="Normal 5 2 2 2 2 3 2 3" xfId="200"/>
    <cellStyle name="Normal 5 2 2 2 2 3 3" xfId="201"/>
    <cellStyle name="Normal 5 2 2 2 2 3 3 2" xfId="202"/>
    <cellStyle name="Normal 5 2 2 2 2 3 4" xfId="203"/>
    <cellStyle name="Normal 5 2 2 2 2 3 5" xfId="204"/>
    <cellStyle name="Normal 5 2 2 2 2 3 6" xfId="205"/>
    <cellStyle name="Normal 5 2 2 2 2 4" xfId="206"/>
    <cellStyle name="Normal 5 2 2 2 2 4 2" xfId="207"/>
    <cellStyle name="Normal 5 2 2 2 2 4 2 2" xfId="208"/>
    <cellStyle name="Normal 5 2 2 2 2 4 3" xfId="209"/>
    <cellStyle name="Normal 5 2 2 2 2 4 4" xfId="210"/>
    <cellStyle name="Normal 5 2 2 2 2 4 5" xfId="211"/>
    <cellStyle name="Normal 5 2 2 2 2 5" xfId="212"/>
    <cellStyle name="Normal 5 2 2 2 2 5 2" xfId="213"/>
    <cellStyle name="Normal 5 2 2 2 2 5 2 2" xfId="214"/>
    <cellStyle name="Normal 5 2 2 2 2 5 3" xfId="215"/>
    <cellStyle name="Normal 5 2 2 2 2 5 4" xfId="216"/>
    <cellStyle name="Normal 5 2 2 2 2 5 5" xfId="217"/>
    <cellStyle name="Normal 5 2 2 2 2 6" xfId="218"/>
    <cellStyle name="Normal 5 2 2 2 2 6 2" xfId="219"/>
    <cellStyle name="Normal 5 2 2 2 2 7" xfId="220"/>
    <cellStyle name="Normal 5 2 2 2 2 8" xfId="221"/>
    <cellStyle name="Normal 5 2 2 2 2 9" xfId="222"/>
    <cellStyle name="Normal 5 2 2 2 3" xfId="223"/>
    <cellStyle name="Normal 5 2 2 2 3 2" xfId="224"/>
    <cellStyle name="Normal 5 2 2 2 3 2 2" xfId="225"/>
    <cellStyle name="Normal 5 2 2 2 3 2 2 2" xfId="226"/>
    <cellStyle name="Normal 5 2 2 2 3 2 2 2 2" xfId="227"/>
    <cellStyle name="Normal 5 2 2 2 3 2 2 3" xfId="228"/>
    <cellStyle name="Normal 5 2 2 2 3 2 2 4" xfId="229"/>
    <cellStyle name="Normal 5 2 2 2 3 2 2 5" xfId="230"/>
    <cellStyle name="Normal 5 2 2 2 3 2 3" xfId="231"/>
    <cellStyle name="Normal 5 2 2 2 3 2 3 2" xfId="232"/>
    <cellStyle name="Normal 5 2 2 2 3 2 3 2 2" xfId="233"/>
    <cellStyle name="Normal 5 2 2 2 3 2 3 3" xfId="234"/>
    <cellStyle name="Normal 5 2 2 2 3 2 4" xfId="235"/>
    <cellStyle name="Normal 5 2 2 2 3 2 4 2" xfId="236"/>
    <cellStyle name="Normal 5 2 2 2 3 2 5" xfId="237"/>
    <cellStyle name="Normal 5 2 2 2 3 2 6" xfId="238"/>
    <cellStyle name="Normal 5 2 2 2 3 2 7" xfId="239"/>
    <cellStyle name="Normal 5 2 2 2 3 3" xfId="240"/>
    <cellStyle name="Normal 5 2 2 2 3 3 2" xfId="241"/>
    <cellStyle name="Normal 5 2 2 2 3 3 2 2" xfId="242"/>
    <cellStyle name="Normal 5 2 2 2 3 3 2 2 2" xfId="243"/>
    <cellStyle name="Normal 5 2 2 2 3 3 2 3" xfId="244"/>
    <cellStyle name="Normal 5 2 2 2 3 3 3" xfId="245"/>
    <cellStyle name="Normal 5 2 2 2 3 3 3 2" xfId="246"/>
    <cellStyle name="Normal 5 2 2 2 3 3 4" xfId="247"/>
    <cellStyle name="Normal 5 2 2 2 3 3 5" xfId="248"/>
    <cellStyle name="Normal 5 2 2 2 3 3 6" xfId="249"/>
    <cellStyle name="Normal 5 2 2 2 3 4" xfId="250"/>
    <cellStyle name="Normal 5 2 2 2 3 4 2" xfId="251"/>
    <cellStyle name="Normal 5 2 2 2 3 4 2 2" xfId="252"/>
    <cellStyle name="Normal 5 2 2 2 3 4 3" xfId="253"/>
    <cellStyle name="Normal 5 2 2 2 3 4 4" xfId="254"/>
    <cellStyle name="Normal 5 2 2 2 3 4 5" xfId="255"/>
    <cellStyle name="Normal 5 2 2 2 3 5" xfId="256"/>
    <cellStyle name="Normal 5 2 2 2 3 5 2" xfId="257"/>
    <cellStyle name="Normal 5 2 2 2 3 5 2 2" xfId="258"/>
    <cellStyle name="Normal 5 2 2 2 3 5 3" xfId="259"/>
    <cellStyle name="Normal 5 2 2 2 3 6" xfId="260"/>
    <cellStyle name="Normal 5 2 2 2 3 6 2" xfId="261"/>
    <cellStyle name="Normal 5 2 2 2 3 7" xfId="262"/>
    <cellStyle name="Normal 5 2 2 2 3 8" xfId="263"/>
    <cellStyle name="Normal 5 2 2 2 3 9" xfId="264"/>
    <cellStyle name="Normal 5 2 2 2 4" xfId="265"/>
    <cellStyle name="Normal 5 2 2 2 4 2" xfId="266"/>
    <cellStyle name="Normal 5 2 2 2 4 2 2" xfId="267"/>
    <cellStyle name="Normal 5 2 2 2 4 2 2 2" xfId="268"/>
    <cellStyle name="Normal 5 2 2 2 4 2 2 2 2" xfId="269"/>
    <cellStyle name="Normal 5 2 2 2 4 2 2 3" xfId="270"/>
    <cellStyle name="Normal 5 2 2 2 4 2 3" xfId="271"/>
    <cellStyle name="Normal 5 2 2 2 4 2 3 2" xfId="272"/>
    <cellStyle name="Normal 5 2 2 2 4 2 4" xfId="273"/>
    <cellStyle name="Normal 5 2 2 2 4 2 5" xfId="274"/>
    <cellStyle name="Normal 5 2 2 2 4 2 6" xfId="275"/>
    <cellStyle name="Normal 5 2 2 2 4 3" xfId="276"/>
    <cellStyle name="Normal 5 2 2 2 4 3 2" xfId="277"/>
    <cellStyle name="Normal 5 2 2 2 4 3 2 2" xfId="278"/>
    <cellStyle name="Normal 5 2 2 2 4 3 3" xfId="279"/>
    <cellStyle name="Normal 5 2 2 2 4 3 4" xfId="280"/>
    <cellStyle name="Normal 5 2 2 2 4 3 5" xfId="281"/>
    <cellStyle name="Normal 5 2 2 2 4 4" xfId="282"/>
    <cellStyle name="Normal 5 2 2 2 4 4 2" xfId="283"/>
    <cellStyle name="Normal 5 2 2 2 4 4 2 2" xfId="284"/>
    <cellStyle name="Normal 5 2 2 2 4 4 3" xfId="285"/>
    <cellStyle name="Normal 5 2 2 2 4 5" xfId="286"/>
    <cellStyle name="Normal 5 2 2 2 4 5 2" xfId="287"/>
    <cellStyle name="Normal 5 2 2 2 4 6" xfId="288"/>
    <cellStyle name="Normal 5 2 2 2 4 7" xfId="289"/>
    <cellStyle name="Normal 5 2 2 2 4 8" xfId="290"/>
    <cellStyle name="Normal 5 2 2 2 5" xfId="291"/>
    <cellStyle name="Normal 5 2 2 2 5 2" xfId="292"/>
    <cellStyle name="Normal 5 2 2 2 5 2 2" xfId="293"/>
    <cellStyle name="Normal 5 2 2 2 5 2 2 2" xfId="294"/>
    <cellStyle name="Normal 5 2 2 2 5 2 3" xfId="295"/>
    <cellStyle name="Normal 5 2 2 2 5 2 4" xfId="296"/>
    <cellStyle name="Normal 5 2 2 2 5 2 5" xfId="297"/>
    <cellStyle name="Normal 5 2 2 2 5 3" xfId="298"/>
    <cellStyle name="Normal 5 2 2 2 5 3 2" xfId="299"/>
    <cellStyle name="Normal 5 2 2 2 5 3 2 2" xfId="300"/>
    <cellStyle name="Normal 5 2 2 2 5 3 3" xfId="301"/>
    <cellStyle name="Normal 5 2 2 2 5 4" xfId="302"/>
    <cellStyle name="Normal 5 2 2 2 5 4 2" xfId="303"/>
    <cellStyle name="Normal 5 2 2 2 5 5" xfId="304"/>
    <cellStyle name="Normal 5 2 2 2 5 6" xfId="305"/>
    <cellStyle name="Normal 5 2 2 2 5 7" xfId="306"/>
    <cellStyle name="Normal 5 2 2 2 6" xfId="307"/>
    <cellStyle name="Normal 5 2 2 2 6 2" xfId="308"/>
    <cellStyle name="Normal 5 2 2 2 6 2 2" xfId="309"/>
    <cellStyle name="Normal 5 2 2 2 6 2 2 2" xfId="310"/>
    <cellStyle name="Normal 5 2 2 2 6 2 3" xfId="311"/>
    <cellStyle name="Normal 5 2 2 2 6 3" xfId="312"/>
    <cellStyle name="Normal 5 2 2 2 6 3 2" xfId="313"/>
    <cellStyle name="Normal 5 2 2 2 6 4" xfId="314"/>
    <cellStyle name="Normal 5 2 2 2 6 5" xfId="315"/>
    <cellStyle name="Normal 5 2 2 2 6 6" xfId="316"/>
    <cellStyle name="Normal 5 2 2 2 7" xfId="317"/>
    <cellStyle name="Normal 5 2 2 2 7 2" xfId="318"/>
    <cellStyle name="Normal 5 2 2 2 7 2 2" xfId="319"/>
    <cellStyle name="Normal 5 2 2 2 7 3" xfId="320"/>
    <cellStyle name="Normal 5 2 2 2 7 4" xfId="321"/>
    <cellStyle name="Normal 5 2 2 2 7 5" xfId="322"/>
    <cellStyle name="Normal 5 2 2 2 8" xfId="323"/>
    <cellStyle name="Normal 5 2 2 2 8 2" xfId="324"/>
    <cellStyle name="Normal 5 2 2 2 8 2 2" xfId="325"/>
    <cellStyle name="Normal 5 2 2 2 8 3" xfId="326"/>
    <cellStyle name="Normal 5 2 2 2 8 4" xfId="327"/>
    <cellStyle name="Normal 5 2 2 2 8 5" xfId="328"/>
    <cellStyle name="Normal 5 2 2 2 9" xfId="329"/>
    <cellStyle name="Normal 5 2 2 2 9 2" xfId="330"/>
    <cellStyle name="Normal 5 2 2 20" xfId="331"/>
    <cellStyle name="Normal 5 2 2 21" xfId="332"/>
    <cellStyle name="Normal 5 2 2 3" xfId="333"/>
    <cellStyle name="Normal 5 2 2 3 10" xfId="334"/>
    <cellStyle name="Normal 5 2 2 3 11" xfId="335"/>
    <cellStyle name="Normal 5 2 2 3 12" xfId="336"/>
    <cellStyle name="Normal 5 2 2 3 13" xfId="337"/>
    <cellStyle name="Normal 5 2 2 3 2" xfId="338"/>
    <cellStyle name="Normal 5 2 2 3 2 2" xfId="339"/>
    <cellStyle name="Normal 5 2 2 3 2 2 2" xfId="340"/>
    <cellStyle name="Normal 5 2 2 3 2 2 2 2" xfId="341"/>
    <cellStyle name="Normal 5 2 2 3 2 2 3" xfId="342"/>
    <cellStyle name="Normal 5 2 2 3 2 2 4" xfId="343"/>
    <cellStyle name="Normal 5 2 2 3 2 2 5" xfId="344"/>
    <cellStyle name="Normal 5 2 2 3 2 3" xfId="345"/>
    <cellStyle name="Normal 5 2 2 3 2 3 2" xfId="346"/>
    <cellStyle name="Normal 5 2 2 3 2 3 2 2" xfId="347"/>
    <cellStyle name="Normal 5 2 2 3 2 3 3" xfId="348"/>
    <cellStyle name="Normal 5 2 2 3 2 4" xfId="349"/>
    <cellStyle name="Normal 5 2 2 3 2 4 2" xfId="350"/>
    <cellStyle name="Normal 5 2 2 3 2 5" xfId="351"/>
    <cellStyle name="Normal 5 2 2 3 2 6" xfId="352"/>
    <cellStyle name="Normal 5 2 2 3 2 7" xfId="353"/>
    <cellStyle name="Normal 5 2 2 3 3" xfId="354"/>
    <cellStyle name="Normal 5 2 2 3 3 2" xfId="355"/>
    <cellStyle name="Normal 5 2 2 3 3 2 2" xfId="356"/>
    <cellStyle name="Normal 5 2 2 3 3 2 2 2" xfId="357"/>
    <cellStyle name="Normal 5 2 2 3 3 2 3" xfId="358"/>
    <cellStyle name="Normal 5 2 2 3 3 3" xfId="359"/>
    <cellStyle name="Normal 5 2 2 3 3 3 2" xfId="360"/>
    <cellStyle name="Normal 5 2 2 3 3 4" xfId="361"/>
    <cellStyle name="Normal 5 2 2 3 3 5" xfId="362"/>
    <cellStyle name="Normal 5 2 2 3 3 6" xfId="363"/>
    <cellStyle name="Normal 5 2 2 3 4" xfId="364"/>
    <cellStyle name="Normal 5 2 2 3 4 2" xfId="365"/>
    <cellStyle name="Normal 5 2 2 3 4 2 2" xfId="366"/>
    <cellStyle name="Normal 5 2 2 3 4 3" xfId="367"/>
    <cellStyle name="Normal 5 2 2 3 4 4" xfId="368"/>
    <cellStyle name="Normal 5 2 2 3 4 5" xfId="369"/>
    <cellStyle name="Normal 5 2 2 3 5" xfId="370"/>
    <cellStyle name="Normal 5 2 2 3 5 2" xfId="371"/>
    <cellStyle name="Normal 5 2 2 3 5 2 2" xfId="372"/>
    <cellStyle name="Normal 5 2 2 3 5 3" xfId="373"/>
    <cellStyle name="Normal 5 2 2 3 5 4" xfId="374"/>
    <cellStyle name="Normal 5 2 2 3 5 5" xfId="375"/>
    <cellStyle name="Normal 5 2 2 3 6" xfId="376"/>
    <cellStyle name="Normal 5 2 2 3 6 2" xfId="377"/>
    <cellStyle name="Normal 5 2 2 3 7" xfId="378"/>
    <cellStyle name="Normal 5 2 2 3 8" xfId="379"/>
    <cellStyle name="Normal 5 2 2 3 9" xfId="380"/>
    <cellStyle name="Normal 5 2 2 4" xfId="381"/>
    <cellStyle name="Normal 5 2 2 4 10" xfId="382"/>
    <cellStyle name="Normal 5 2 2 4 11" xfId="383"/>
    <cellStyle name="Normal 5 2 2 4 12" xfId="384"/>
    <cellStyle name="Normal 5 2 2 4 13" xfId="385"/>
    <cellStyle name="Normal 5 2 2 4 2" xfId="386"/>
    <cellStyle name="Normal 5 2 2 4 2 2" xfId="387"/>
    <cellStyle name="Normal 5 2 2 4 2 2 2" xfId="388"/>
    <cellStyle name="Normal 5 2 2 4 2 2 2 2" xfId="389"/>
    <cellStyle name="Normal 5 2 2 4 2 2 3" xfId="390"/>
    <cellStyle name="Normal 5 2 2 4 2 2 4" xfId="391"/>
    <cellStyle name="Normal 5 2 2 4 2 2 5" xfId="392"/>
    <cellStyle name="Normal 5 2 2 4 2 3" xfId="393"/>
    <cellStyle name="Normal 5 2 2 4 2 3 2" xfId="394"/>
    <cellStyle name="Normal 5 2 2 4 2 3 2 2" xfId="395"/>
    <cellStyle name="Normal 5 2 2 4 2 3 3" xfId="396"/>
    <cellStyle name="Normal 5 2 2 4 2 4" xfId="397"/>
    <cellStyle name="Normal 5 2 2 4 2 4 2" xfId="398"/>
    <cellStyle name="Normal 5 2 2 4 2 5" xfId="399"/>
    <cellStyle name="Normal 5 2 2 4 2 6" xfId="400"/>
    <cellStyle name="Normal 5 2 2 4 2 7" xfId="401"/>
    <cellStyle name="Normal 5 2 2 4 3" xfId="402"/>
    <cellStyle name="Normal 5 2 2 4 3 2" xfId="403"/>
    <cellStyle name="Normal 5 2 2 4 3 2 2" xfId="404"/>
    <cellStyle name="Normal 5 2 2 4 3 2 2 2" xfId="405"/>
    <cellStyle name="Normal 5 2 2 4 3 2 3" xfId="406"/>
    <cellStyle name="Normal 5 2 2 4 3 3" xfId="407"/>
    <cellStyle name="Normal 5 2 2 4 3 3 2" xfId="408"/>
    <cellStyle name="Normal 5 2 2 4 3 4" xfId="409"/>
    <cellStyle name="Normal 5 2 2 4 3 5" xfId="410"/>
    <cellStyle name="Normal 5 2 2 4 3 6" xfId="411"/>
    <cellStyle name="Normal 5 2 2 4 4" xfId="412"/>
    <cellStyle name="Normal 5 2 2 4 4 2" xfId="413"/>
    <cellStyle name="Normal 5 2 2 4 4 2 2" xfId="414"/>
    <cellStyle name="Normal 5 2 2 4 4 3" xfId="415"/>
    <cellStyle name="Normal 5 2 2 4 4 4" xfId="416"/>
    <cellStyle name="Normal 5 2 2 4 4 5" xfId="417"/>
    <cellStyle name="Normal 5 2 2 4 5" xfId="418"/>
    <cellStyle name="Normal 5 2 2 4 5 2" xfId="419"/>
    <cellStyle name="Normal 5 2 2 4 5 2 2" xfId="420"/>
    <cellStyle name="Normal 5 2 2 4 5 3" xfId="421"/>
    <cellStyle name="Normal 5 2 2 4 5 4" xfId="422"/>
    <cellStyle name="Normal 5 2 2 4 5 5" xfId="423"/>
    <cellStyle name="Normal 5 2 2 4 6" xfId="424"/>
    <cellStyle name="Normal 5 2 2 4 6 2" xfId="425"/>
    <cellStyle name="Normal 5 2 2 4 7" xfId="426"/>
    <cellStyle name="Normal 5 2 2 4 8" xfId="427"/>
    <cellStyle name="Normal 5 2 2 4 9" xfId="428"/>
    <cellStyle name="Normal 5 2 2 5" xfId="429"/>
    <cellStyle name="Normal 5 2 2 5 2" xfId="430"/>
    <cellStyle name="Normal 5 2 2 5 2 2" xfId="431"/>
    <cellStyle name="Normal 5 2 2 5 2 2 2" xfId="432"/>
    <cellStyle name="Normal 5 2 2 5 2 2 2 2" xfId="433"/>
    <cellStyle name="Normal 5 2 2 5 2 2 3" xfId="434"/>
    <cellStyle name="Normal 5 2 2 5 2 2 4" xfId="435"/>
    <cellStyle name="Normal 5 2 2 5 2 2 5" xfId="436"/>
    <cellStyle name="Normal 5 2 2 5 2 3" xfId="437"/>
    <cellStyle name="Normal 5 2 2 5 2 3 2" xfId="438"/>
    <cellStyle name="Normal 5 2 2 5 2 3 2 2" xfId="439"/>
    <cellStyle name="Normal 5 2 2 5 2 3 3" xfId="440"/>
    <cellStyle name="Normal 5 2 2 5 2 4" xfId="441"/>
    <cellStyle name="Normal 5 2 2 5 2 4 2" xfId="442"/>
    <cellStyle name="Normal 5 2 2 5 2 5" xfId="443"/>
    <cellStyle name="Normal 5 2 2 5 2 6" xfId="444"/>
    <cellStyle name="Normal 5 2 2 5 2 7" xfId="445"/>
    <cellStyle name="Normal 5 2 2 5 3" xfId="446"/>
    <cellStyle name="Normal 5 2 2 5 3 2" xfId="447"/>
    <cellStyle name="Normal 5 2 2 5 3 2 2" xfId="448"/>
    <cellStyle name="Normal 5 2 2 5 3 2 2 2" xfId="449"/>
    <cellStyle name="Normal 5 2 2 5 3 2 3" xfId="450"/>
    <cellStyle name="Normal 5 2 2 5 3 3" xfId="451"/>
    <cellStyle name="Normal 5 2 2 5 3 3 2" xfId="452"/>
    <cellStyle name="Normal 5 2 2 5 3 4" xfId="453"/>
    <cellStyle name="Normal 5 2 2 5 3 5" xfId="454"/>
    <cellStyle name="Normal 5 2 2 5 3 6" xfId="455"/>
    <cellStyle name="Normal 5 2 2 5 4" xfId="456"/>
    <cellStyle name="Normal 5 2 2 5 4 2" xfId="457"/>
    <cellStyle name="Normal 5 2 2 5 4 2 2" xfId="458"/>
    <cellStyle name="Normal 5 2 2 5 4 3" xfId="459"/>
    <cellStyle name="Normal 5 2 2 5 4 4" xfId="460"/>
    <cellStyle name="Normal 5 2 2 5 4 5" xfId="461"/>
    <cellStyle name="Normal 5 2 2 5 5" xfId="462"/>
    <cellStyle name="Normal 5 2 2 5 5 2" xfId="463"/>
    <cellStyle name="Normal 5 2 2 5 5 2 2" xfId="464"/>
    <cellStyle name="Normal 5 2 2 5 5 3" xfId="465"/>
    <cellStyle name="Normal 5 2 2 5 6" xfId="466"/>
    <cellStyle name="Normal 5 2 2 5 6 2" xfId="467"/>
    <cellStyle name="Normal 5 2 2 5 7" xfId="468"/>
    <cellStyle name="Normal 5 2 2 5 8" xfId="469"/>
    <cellStyle name="Normal 5 2 2 5 9" xfId="470"/>
    <cellStyle name="Normal 5 2 2 6" xfId="471"/>
    <cellStyle name="Normal 5 2 2 6 2" xfId="472"/>
    <cellStyle name="Normal 5 2 2 6 2 2" xfId="473"/>
    <cellStyle name="Normal 5 2 2 6 2 2 2" xfId="474"/>
    <cellStyle name="Normal 5 2 2 6 2 2 2 2" xfId="475"/>
    <cellStyle name="Normal 5 2 2 6 2 2 3" xfId="476"/>
    <cellStyle name="Normal 5 2 2 6 2 3" xfId="477"/>
    <cellStyle name="Normal 5 2 2 6 2 3 2" xfId="478"/>
    <cellStyle name="Normal 5 2 2 6 2 4" xfId="479"/>
    <cellStyle name="Normal 5 2 2 6 2 5" xfId="480"/>
    <cellStyle name="Normal 5 2 2 6 2 6" xfId="481"/>
    <cellStyle name="Normal 5 2 2 6 3" xfId="482"/>
    <cellStyle name="Normal 5 2 2 6 3 2" xfId="483"/>
    <cellStyle name="Normal 5 2 2 6 3 2 2" xfId="484"/>
    <cellStyle name="Normal 5 2 2 6 3 3" xfId="485"/>
    <cellStyle name="Normal 5 2 2 6 3 4" xfId="486"/>
    <cellStyle name="Normal 5 2 2 6 3 5" xfId="487"/>
    <cellStyle name="Normal 5 2 2 6 4" xfId="488"/>
    <cellStyle name="Normal 5 2 2 6 4 2" xfId="489"/>
    <cellStyle name="Normal 5 2 2 6 4 2 2" xfId="490"/>
    <cellStyle name="Normal 5 2 2 6 4 3" xfId="491"/>
    <cellStyle name="Normal 5 2 2 6 5" xfId="492"/>
    <cellStyle name="Normal 5 2 2 6 5 2" xfId="493"/>
    <cellStyle name="Normal 5 2 2 6 6" xfId="494"/>
    <cellStyle name="Normal 5 2 2 6 7" xfId="495"/>
    <cellStyle name="Normal 5 2 2 6 8" xfId="496"/>
    <cellStyle name="Normal 5 2 2 7" xfId="497"/>
    <cellStyle name="Normal 5 2 2 7 2" xfId="498"/>
    <cellStyle name="Normal 5 2 2 7 2 2" xfId="499"/>
    <cellStyle name="Normal 5 2 2 7 2 2 2" xfId="500"/>
    <cellStyle name="Normal 5 2 2 7 2 3" xfId="501"/>
    <cellStyle name="Normal 5 2 2 7 2 4" xfId="502"/>
    <cellStyle name="Normal 5 2 2 7 2 5" xfId="503"/>
    <cellStyle name="Normal 5 2 2 7 3" xfId="504"/>
    <cellStyle name="Normal 5 2 2 7 3 2" xfId="505"/>
    <cellStyle name="Normal 5 2 2 7 3 2 2" xfId="506"/>
    <cellStyle name="Normal 5 2 2 7 3 3" xfId="507"/>
    <cellStyle name="Normal 5 2 2 7 4" xfId="508"/>
    <cellStyle name="Normal 5 2 2 7 4 2" xfId="509"/>
    <cellStyle name="Normal 5 2 2 7 5" xfId="510"/>
    <cellStyle name="Normal 5 2 2 7 6" xfId="511"/>
    <cellStyle name="Normal 5 2 2 7 7" xfId="512"/>
    <cellStyle name="Normal 5 2 2 8" xfId="513"/>
    <cellStyle name="Normal 5 2 2 8 2" xfId="514"/>
    <cellStyle name="Normal 5 2 2 8 2 2" xfId="515"/>
    <cellStyle name="Normal 5 2 2 8 2 2 2" xfId="516"/>
    <cellStyle name="Normal 5 2 2 8 2 3" xfId="517"/>
    <cellStyle name="Normal 5 2 2 8 3" xfId="518"/>
    <cellStyle name="Normal 5 2 2 8 3 2" xfId="519"/>
    <cellStyle name="Normal 5 2 2 8 4" xfId="520"/>
    <cellStyle name="Normal 5 2 2 8 5" xfId="521"/>
    <cellStyle name="Normal 5 2 2 8 6" xfId="522"/>
    <cellStyle name="Normal 5 2 2 9" xfId="523"/>
    <cellStyle name="Normal 5 2 2 9 2" xfId="524"/>
    <cellStyle name="Normal 5 2 2 9 2 2" xfId="525"/>
    <cellStyle name="Normal 5 2 2 9 3" xfId="526"/>
    <cellStyle name="Normal 5 2 2 9 4" xfId="527"/>
    <cellStyle name="Normal 5 2 2 9 5" xfId="528"/>
    <cellStyle name="Normal 5 2 20" xfId="529"/>
    <cellStyle name="Normal 5 2 21" xfId="530"/>
    <cellStyle name="Normal 5 2 22" xfId="531"/>
    <cellStyle name="Normal 5 2 23" xfId="532"/>
    <cellStyle name="Normal 5 2 3" xfId="533"/>
    <cellStyle name="Normal 5 2 3 10" xfId="534"/>
    <cellStyle name="Normal 5 2 3 10 2" xfId="535"/>
    <cellStyle name="Normal 5 2 3 10 2 2" xfId="536"/>
    <cellStyle name="Normal 5 2 3 10 3" xfId="537"/>
    <cellStyle name="Normal 5 2 3 10 4" xfId="538"/>
    <cellStyle name="Normal 5 2 3 10 5" xfId="539"/>
    <cellStyle name="Normal 5 2 3 11" xfId="540"/>
    <cellStyle name="Normal 5 2 3 11 2" xfId="541"/>
    <cellStyle name="Normal 5 2 3 12" xfId="542"/>
    <cellStyle name="Normal 5 2 3 12 2" xfId="543"/>
    <cellStyle name="Normal 5 2 3 13" xfId="544"/>
    <cellStyle name="Normal 5 2 3 14" xfId="545"/>
    <cellStyle name="Normal 5 2 3 15" xfId="546"/>
    <cellStyle name="Normal 5 2 3 16" xfId="547"/>
    <cellStyle name="Normal 5 2 3 17" xfId="548"/>
    <cellStyle name="Normal 5 2 3 18" xfId="549"/>
    <cellStyle name="Normal 5 2 3 19" xfId="550"/>
    <cellStyle name="Normal 5 2 3 2" xfId="551"/>
    <cellStyle name="Normal 5 2 3 2 10" xfId="552"/>
    <cellStyle name="Normal 5 2 3 2 10 2" xfId="553"/>
    <cellStyle name="Normal 5 2 3 2 11" xfId="554"/>
    <cellStyle name="Normal 5 2 3 2 12" xfId="555"/>
    <cellStyle name="Normal 5 2 3 2 13" xfId="556"/>
    <cellStyle name="Normal 5 2 3 2 14" xfId="557"/>
    <cellStyle name="Normal 5 2 3 2 15" xfId="558"/>
    <cellStyle name="Normal 5 2 3 2 16" xfId="559"/>
    <cellStyle name="Normal 5 2 3 2 17" xfId="560"/>
    <cellStyle name="Normal 5 2 3 2 18" xfId="561"/>
    <cellStyle name="Normal 5 2 3 2 19" xfId="562"/>
    <cellStyle name="Normal 5 2 3 2 2" xfId="563"/>
    <cellStyle name="Normal 5 2 3 2 2 10" xfId="564"/>
    <cellStyle name="Normal 5 2 3 2 2 11" xfId="565"/>
    <cellStyle name="Normal 5 2 3 2 2 12" xfId="566"/>
    <cellStyle name="Normal 5 2 3 2 2 13" xfId="567"/>
    <cellStyle name="Normal 5 2 3 2 2 2" xfId="568"/>
    <cellStyle name="Normal 5 2 3 2 2 2 2" xfId="569"/>
    <cellStyle name="Normal 5 2 3 2 2 2 2 2" xfId="570"/>
    <cellStyle name="Normal 5 2 3 2 2 2 2 2 2" xfId="571"/>
    <cellStyle name="Normal 5 2 3 2 2 2 2 3" xfId="572"/>
    <cellStyle name="Normal 5 2 3 2 2 2 2 4" xfId="573"/>
    <cellStyle name="Normal 5 2 3 2 2 2 2 5" xfId="574"/>
    <cellStyle name="Normal 5 2 3 2 2 2 3" xfId="575"/>
    <cellStyle name="Normal 5 2 3 2 2 2 3 2" xfId="576"/>
    <cellStyle name="Normal 5 2 3 2 2 2 3 2 2" xfId="577"/>
    <cellStyle name="Normal 5 2 3 2 2 2 3 3" xfId="578"/>
    <cellStyle name="Normal 5 2 3 2 2 2 4" xfId="579"/>
    <cellStyle name="Normal 5 2 3 2 2 2 4 2" xfId="580"/>
    <cellStyle name="Normal 5 2 3 2 2 2 5" xfId="581"/>
    <cellStyle name="Normal 5 2 3 2 2 2 6" xfId="582"/>
    <cellStyle name="Normal 5 2 3 2 2 2 7" xfId="583"/>
    <cellStyle name="Normal 5 2 3 2 2 3" xfId="584"/>
    <cellStyle name="Normal 5 2 3 2 2 3 2" xfId="585"/>
    <cellStyle name="Normal 5 2 3 2 2 3 2 2" xfId="586"/>
    <cellStyle name="Normal 5 2 3 2 2 3 2 2 2" xfId="587"/>
    <cellStyle name="Normal 5 2 3 2 2 3 2 3" xfId="588"/>
    <cellStyle name="Normal 5 2 3 2 2 3 3" xfId="589"/>
    <cellStyle name="Normal 5 2 3 2 2 3 3 2" xfId="590"/>
    <cellStyle name="Normal 5 2 3 2 2 3 4" xfId="591"/>
    <cellStyle name="Normal 5 2 3 2 2 3 5" xfId="592"/>
    <cellStyle name="Normal 5 2 3 2 2 3 6" xfId="593"/>
    <cellStyle name="Normal 5 2 3 2 2 4" xfId="594"/>
    <cellStyle name="Normal 5 2 3 2 2 4 2" xfId="595"/>
    <cellStyle name="Normal 5 2 3 2 2 4 2 2" xfId="596"/>
    <cellStyle name="Normal 5 2 3 2 2 4 3" xfId="597"/>
    <cellStyle name="Normal 5 2 3 2 2 4 4" xfId="598"/>
    <cellStyle name="Normal 5 2 3 2 2 4 5" xfId="599"/>
    <cellStyle name="Normal 5 2 3 2 2 5" xfId="600"/>
    <cellStyle name="Normal 5 2 3 2 2 5 2" xfId="601"/>
    <cellStyle name="Normal 5 2 3 2 2 5 2 2" xfId="602"/>
    <cellStyle name="Normal 5 2 3 2 2 5 3" xfId="603"/>
    <cellStyle name="Normal 5 2 3 2 2 5 4" xfId="604"/>
    <cellStyle name="Normal 5 2 3 2 2 5 5" xfId="605"/>
    <cellStyle name="Normal 5 2 3 2 2 6" xfId="606"/>
    <cellStyle name="Normal 5 2 3 2 2 6 2" xfId="607"/>
    <cellStyle name="Normal 5 2 3 2 2 7" xfId="608"/>
    <cellStyle name="Normal 5 2 3 2 2 8" xfId="609"/>
    <cellStyle name="Normal 5 2 3 2 2 9" xfId="610"/>
    <cellStyle name="Normal 5 2 3 2 3" xfId="611"/>
    <cellStyle name="Normal 5 2 3 2 3 2" xfId="612"/>
    <cellStyle name="Normal 5 2 3 2 3 2 2" xfId="613"/>
    <cellStyle name="Normal 5 2 3 2 3 2 2 2" xfId="614"/>
    <cellStyle name="Normal 5 2 3 2 3 2 2 2 2" xfId="615"/>
    <cellStyle name="Normal 5 2 3 2 3 2 2 3" xfId="616"/>
    <cellStyle name="Normal 5 2 3 2 3 2 2 4" xfId="617"/>
    <cellStyle name="Normal 5 2 3 2 3 2 2 5" xfId="618"/>
    <cellStyle name="Normal 5 2 3 2 3 2 3" xfId="619"/>
    <cellStyle name="Normal 5 2 3 2 3 2 3 2" xfId="620"/>
    <cellStyle name="Normal 5 2 3 2 3 2 3 2 2" xfId="621"/>
    <cellStyle name="Normal 5 2 3 2 3 2 3 3" xfId="622"/>
    <cellStyle name="Normal 5 2 3 2 3 2 4" xfId="623"/>
    <cellStyle name="Normal 5 2 3 2 3 2 4 2" xfId="624"/>
    <cellStyle name="Normal 5 2 3 2 3 2 5" xfId="625"/>
    <cellStyle name="Normal 5 2 3 2 3 2 6" xfId="626"/>
    <cellStyle name="Normal 5 2 3 2 3 2 7" xfId="627"/>
    <cellStyle name="Normal 5 2 3 2 3 3" xfId="628"/>
    <cellStyle name="Normal 5 2 3 2 3 3 2" xfId="629"/>
    <cellStyle name="Normal 5 2 3 2 3 3 2 2" xfId="630"/>
    <cellStyle name="Normal 5 2 3 2 3 3 2 2 2" xfId="631"/>
    <cellStyle name="Normal 5 2 3 2 3 3 2 3" xfId="632"/>
    <cellStyle name="Normal 5 2 3 2 3 3 3" xfId="633"/>
    <cellStyle name="Normal 5 2 3 2 3 3 3 2" xfId="634"/>
    <cellStyle name="Normal 5 2 3 2 3 3 4" xfId="635"/>
    <cellStyle name="Normal 5 2 3 2 3 3 5" xfId="636"/>
    <cellStyle name="Normal 5 2 3 2 3 3 6" xfId="637"/>
    <cellStyle name="Normal 5 2 3 2 3 4" xfId="638"/>
    <cellStyle name="Normal 5 2 3 2 3 4 2" xfId="639"/>
    <cellStyle name="Normal 5 2 3 2 3 4 2 2" xfId="640"/>
    <cellStyle name="Normal 5 2 3 2 3 4 3" xfId="641"/>
    <cellStyle name="Normal 5 2 3 2 3 4 4" xfId="642"/>
    <cellStyle name="Normal 5 2 3 2 3 4 5" xfId="643"/>
    <cellStyle name="Normal 5 2 3 2 3 5" xfId="644"/>
    <cellStyle name="Normal 5 2 3 2 3 5 2" xfId="645"/>
    <cellStyle name="Normal 5 2 3 2 3 5 2 2" xfId="646"/>
    <cellStyle name="Normal 5 2 3 2 3 5 3" xfId="647"/>
    <cellStyle name="Normal 5 2 3 2 3 6" xfId="648"/>
    <cellStyle name="Normal 5 2 3 2 3 6 2" xfId="649"/>
    <cellStyle name="Normal 5 2 3 2 3 7" xfId="650"/>
    <cellStyle name="Normal 5 2 3 2 3 8" xfId="651"/>
    <cellStyle name="Normal 5 2 3 2 3 9" xfId="652"/>
    <cellStyle name="Normal 5 2 3 2 4" xfId="653"/>
    <cellStyle name="Normal 5 2 3 2 4 2" xfId="654"/>
    <cellStyle name="Normal 5 2 3 2 4 2 2" xfId="655"/>
    <cellStyle name="Normal 5 2 3 2 4 2 2 2" xfId="656"/>
    <cellStyle name="Normal 5 2 3 2 4 2 2 2 2" xfId="657"/>
    <cellStyle name="Normal 5 2 3 2 4 2 2 3" xfId="658"/>
    <cellStyle name="Normal 5 2 3 2 4 2 3" xfId="659"/>
    <cellStyle name="Normal 5 2 3 2 4 2 3 2" xfId="660"/>
    <cellStyle name="Normal 5 2 3 2 4 2 4" xfId="661"/>
    <cellStyle name="Normal 5 2 3 2 4 2 5" xfId="662"/>
    <cellStyle name="Normal 5 2 3 2 4 2 6" xfId="663"/>
    <cellStyle name="Normal 5 2 3 2 4 3" xfId="664"/>
    <cellStyle name="Normal 5 2 3 2 4 3 2" xfId="665"/>
    <cellStyle name="Normal 5 2 3 2 4 3 2 2" xfId="666"/>
    <cellStyle name="Normal 5 2 3 2 4 3 3" xfId="667"/>
    <cellStyle name="Normal 5 2 3 2 4 3 4" xfId="668"/>
    <cellStyle name="Normal 5 2 3 2 4 3 5" xfId="669"/>
    <cellStyle name="Normal 5 2 3 2 4 4" xfId="670"/>
    <cellStyle name="Normal 5 2 3 2 4 4 2" xfId="671"/>
    <cellStyle name="Normal 5 2 3 2 4 4 2 2" xfId="672"/>
    <cellStyle name="Normal 5 2 3 2 4 4 3" xfId="673"/>
    <cellStyle name="Normal 5 2 3 2 4 5" xfId="674"/>
    <cellStyle name="Normal 5 2 3 2 4 5 2" xfId="675"/>
    <cellStyle name="Normal 5 2 3 2 4 6" xfId="676"/>
    <cellStyle name="Normal 5 2 3 2 4 7" xfId="677"/>
    <cellStyle name="Normal 5 2 3 2 4 8" xfId="678"/>
    <cellStyle name="Normal 5 2 3 2 5" xfId="679"/>
    <cellStyle name="Normal 5 2 3 2 5 2" xfId="680"/>
    <cellStyle name="Normal 5 2 3 2 5 2 2" xfId="681"/>
    <cellStyle name="Normal 5 2 3 2 5 2 2 2" xfId="682"/>
    <cellStyle name="Normal 5 2 3 2 5 2 3" xfId="683"/>
    <cellStyle name="Normal 5 2 3 2 5 2 4" xfId="684"/>
    <cellStyle name="Normal 5 2 3 2 5 2 5" xfId="685"/>
    <cellStyle name="Normal 5 2 3 2 5 3" xfId="686"/>
    <cellStyle name="Normal 5 2 3 2 5 3 2" xfId="687"/>
    <cellStyle name="Normal 5 2 3 2 5 3 2 2" xfId="688"/>
    <cellStyle name="Normal 5 2 3 2 5 3 3" xfId="689"/>
    <cellStyle name="Normal 5 2 3 2 5 4" xfId="690"/>
    <cellStyle name="Normal 5 2 3 2 5 4 2" xfId="691"/>
    <cellStyle name="Normal 5 2 3 2 5 5" xfId="692"/>
    <cellStyle name="Normal 5 2 3 2 5 6" xfId="693"/>
    <cellStyle name="Normal 5 2 3 2 5 7" xfId="694"/>
    <cellStyle name="Normal 5 2 3 2 6" xfId="695"/>
    <cellStyle name="Normal 5 2 3 2 6 2" xfId="696"/>
    <cellStyle name="Normal 5 2 3 2 6 2 2" xfId="697"/>
    <cellStyle name="Normal 5 2 3 2 6 2 2 2" xfId="698"/>
    <cellStyle name="Normal 5 2 3 2 6 2 3" xfId="699"/>
    <cellStyle name="Normal 5 2 3 2 6 3" xfId="700"/>
    <cellStyle name="Normal 5 2 3 2 6 3 2" xfId="701"/>
    <cellStyle name="Normal 5 2 3 2 6 4" xfId="702"/>
    <cellStyle name="Normal 5 2 3 2 6 5" xfId="703"/>
    <cellStyle name="Normal 5 2 3 2 6 6" xfId="704"/>
    <cellStyle name="Normal 5 2 3 2 7" xfId="705"/>
    <cellStyle name="Normal 5 2 3 2 7 2" xfId="706"/>
    <cellStyle name="Normal 5 2 3 2 7 2 2" xfId="707"/>
    <cellStyle name="Normal 5 2 3 2 7 3" xfId="708"/>
    <cellStyle name="Normal 5 2 3 2 7 4" xfId="709"/>
    <cellStyle name="Normal 5 2 3 2 7 5" xfId="710"/>
    <cellStyle name="Normal 5 2 3 2 8" xfId="711"/>
    <cellStyle name="Normal 5 2 3 2 8 2" xfId="712"/>
    <cellStyle name="Normal 5 2 3 2 8 2 2" xfId="713"/>
    <cellStyle name="Normal 5 2 3 2 8 3" xfId="714"/>
    <cellStyle name="Normal 5 2 3 2 8 4" xfId="715"/>
    <cellStyle name="Normal 5 2 3 2 8 5" xfId="716"/>
    <cellStyle name="Normal 5 2 3 2 9" xfId="717"/>
    <cellStyle name="Normal 5 2 3 2 9 2" xfId="718"/>
    <cellStyle name="Normal 5 2 3 20" xfId="719"/>
    <cellStyle name="Normal 5 2 3 21" xfId="720"/>
    <cellStyle name="Normal 5 2 3 3" xfId="721"/>
    <cellStyle name="Normal 5 2 3 3 10" xfId="722"/>
    <cellStyle name="Normal 5 2 3 3 11" xfId="723"/>
    <cellStyle name="Normal 5 2 3 3 12" xfId="724"/>
    <cellStyle name="Normal 5 2 3 3 13" xfId="725"/>
    <cellStyle name="Normal 5 2 3 3 2" xfId="726"/>
    <cellStyle name="Normal 5 2 3 3 2 2" xfId="727"/>
    <cellStyle name="Normal 5 2 3 3 2 2 2" xfId="728"/>
    <cellStyle name="Normal 5 2 3 3 2 2 2 2" xfId="729"/>
    <cellStyle name="Normal 5 2 3 3 2 2 3" xfId="730"/>
    <cellStyle name="Normal 5 2 3 3 2 2 4" xfId="731"/>
    <cellStyle name="Normal 5 2 3 3 2 2 5" xfId="732"/>
    <cellStyle name="Normal 5 2 3 3 2 3" xfId="733"/>
    <cellStyle name="Normal 5 2 3 3 2 3 2" xfId="734"/>
    <cellStyle name="Normal 5 2 3 3 2 3 2 2" xfId="735"/>
    <cellStyle name="Normal 5 2 3 3 2 3 3" xfId="736"/>
    <cellStyle name="Normal 5 2 3 3 2 4" xfId="737"/>
    <cellStyle name="Normal 5 2 3 3 2 4 2" xfId="738"/>
    <cellStyle name="Normal 5 2 3 3 2 5" xfId="739"/>
    <cellStyle name="Normal 5 2 3 3 2 6" xfId="740"/>
    <cellStyle name="Normal 5 2 3 3 2 7" xfId="741"/>
    <cellStyle name="Normal 5 2 3 3 3" xfId="742"/>
    <cellStyle name="Normal 5 2 3 3 3 2" xfId="743"/>
    <cellStyle name="Normal 5 2 3 3 3 2 2" xfId="744"/>
    <cellStyle name="Normal 5 2 3 3 3 2 2 2" xfId="745"/>
    <cellStyle name="Normal 5 2 3 3 3 2 3" xfId="746"/>
    <cellStyle name="Normal 5 2 3 3 3 3" xfId="747"/>
    <cellStyle name="Normal 5 2 3 3 3 3 2" xfId="748"/>
    <cellStyle name="Normal 5 2 3 3 3 4" xfId="749"/>
    <cellStyle name="Normal 5 2 3 3 3 5" xfId="750"/>
    <cellStyle name="Normal 5 2 3 3 3 6" xfId="751"/>
    <cellStyle name="Normal 5 2 3 3 4" xfId="752"/>
    <cellStyle name="Normal 5 2 3 3 4 2" xfId="753"/>
    <cellStyle name="Normal 5 2 3 3 4 2 2" xfId="754"/>
    <cellStyle name="Normal 5 2 3 3 4 3" xfId="755"/>
    <cellStyle name="Normal 5 2 3 3 4 4" xfId="756"/>
    <cellStyle name="Normal 5 2 3 3 4 5" xfId="757"/>
    <cellStyle name="Normal 5 2 3 3 5" xfId="758"/>
    <cellStyle name="Normal 5 2 3 3 5 2" xfId="759"/>
    <cellStyle name="Normal 5 2 3 3 5 2 2" xfId="760"/>
    <cellStyle name="Normal 5 2 3 3 5 3" xfId="761"/>
    <cellStyle name="Normal 5 2 3 3 5 4" xfId="762"/>
    <cellStyle name="Normal 5 2 3 3 5 5" xfId="763"/>
    <cellStyle name="Normal 5 2 3 3 6" xfId="764"/>
    <cellStyle name="Normal 5 2 3 3 6 2" xfId="765"/>
    <cellStyle name="Normal 5 2 3 3 7" xfId="766"/>
    <cellStyle name="Normal 5 2 3 3 8" xfId="767"/>
    <cellStyle name="Normal 5 2 3 3 9" xfId="768"/>
    <cellStyle name="Normal 5 2 3 4" xfId="769"/>
    <cellStyle name="Normal 5 2 3 4 10" xfId="770"/>
    <cellStyle name="Normal 5 2 3 4 11" xfId="771"/>
    <cellStyle name="Normal 5 2 3 4 12" xfId="772"/>
    <cellStyle name="Normal 5 2 3 4 13" xfId="773"/>
    <cellStyle name="Normal 5 2 3 4 2" xfId="774"/>
    <cellStyle name="Normal 5 2 3 4 2 2" xfId="775"/>
    <cellStyle name="Normal 5 2 3 4 2 2 2" xfId="776"/>
    <cellStyle name="Normal 5 2 3 4 2 2 2 2" xfId="777"/>
    <cellStyle name="Normal 5 2 3 4 2 2 3" xfId="778"/>
    <cellStyle name="Normal 5 2 3 4 2 2 4" xfId="779"/>
    <cellStyle name="Normal 5 2 3 4 2 2 5" xfId="780"/>
    <cellStyle name="Normal 5 2 3 4 2 3" xfId="781"/>
    <cellStyle name="Normal 5 2 3 4 2 3 2" xfId="782"/>
    <cellStyle name="Normal 5 2 3 4 2 3 2 2" xfId="783"/>
    <cellStyle name="Normal 5 2 3 4 2 3 3" xfId="784"/>
    <cellStyle name="Normal 5 2 3 4 2 4" xfId="785"/>
    <cellStyle name="Normal 5 2 3 4 2 4 2" xfId="786"/>
    <cellStyle name="Normal 5 2 3 4 2 5" xfId="787"/>
    <cellStyle name="Normal 5 2 3 4 2 6" xfId="788"/>
    <cellStyle name="Normal 5 2 3 4 2 7" xfId="789"/>
    <cellStyle name="Normal 5 2 3 4 3" xfId="790"/>
    <cellStyle name="Normal 5 2 3 4 3 2" xfId="791"/>
    <cellStyle name="Normal 5 2 3 4 3 2 2" xfId="792"/>
    <cellStyle name="Normal 5 2 3 4 3 2 2 2" xfId="793"/>
    <cellStyle name="Normal 5 2 3 4 3 2 3" xfId="794"/>
    <cellStyle name="Normal 5 2 3 4 3 3" xfId="795"/>
    <cellStyle name="Normal 5 2 3 4 3 3 2" xfId="796"/>
    <cellStyle name="Normal 5 2 3 4 3 4" xfId="797"/>
    <cellStyle name="Normal 5 2 3 4 3 5" xfId="798"/>
    <cellStyle name="Normal 5 2 3 4 3 6" xfId="799"/>
    <cellStyle name="Normal 5 2 3 4 4" xfId="800"/>
    <cellStyle name="Normal 5 2 3 4 4 2" xfId="801"/>
    <cellStyle name="Normal 5 2 3 4 4 2 2" xfId="802"/>
    <cellStyle name="Normal 5 2 3 4 4 3" xfId="803"/>
    <cellStyle name="Normal 5 2 3 4 4 4" xfId="804"/>
    <cellStyle name="Normal 5 2 3 4 4 5" xfId="805"/>
    <cellStyle name="Normal 5 2 3 4 5" xfId="806"/>
    <cellStyle name="Normal 5 2 3 4 5 2" xfId="807"/>
    <cellStyle name="Normal 5 2 3 4 5 2 2" xfId="808"/>
    <cellStyle name="Normal 5 2 3 4 5 3" xfId="809"/>
    <cellStyle name="Normal 5 2 3 4 5 4" xfId="810"/>
    <cellStyle name="Normal 5 2 3 4 5 5" xfId="811"/>
    <cellStyle name="Normal 5 2 3 4 6" xfId="812"/>
    <cellStyle name="Normal 5 2 3 4 6 2" xfId="813"/>
    <cellStyle name="Normal 5 2 3 4 7" xfId="814"/>
    <cellStyle name="Normal 5 2 3 4 8" xfId="815"/>
    <cellStyle name="Normal 5 2 3 4 9" xfId="816"/>
    <cellStyle name="Normal 5 2 3 5" xfId="817"/>
    <cellStyle name="Normal 5 2 3 5 2" xfId="818"/>
    <cellStyle name="Normal 5 2 3 5 2 2" xfId="819"/>
    <cellStyle name="Normal 5 2 3 5 2 2 2" xfId="820"/>
    <cellStyle name="Normal 5 2 3 5 2 2 2 2" xfId="821"/>
    <cellStyle name="Normal 5 2 3 5 2 2 3" xfId="822"/>
    <cellStyle name="Normal 5 2 3 5 2 2 4" xfId="823"/>
    <cellStyle name="Normal 5 2 3 5 2 2 5" xfId="824"/>
    <cellStyle name="Normal 5 2 3 5 2 3" xfId="825"/>
    <cellStyle name="Normal 5 2 3 5 2 3 2" xfId="826"/>
    <cellStyle name="Normal 5 2 3 5 2 3 2 2" xfId="827"/>
    <cellStyle name="Normal 5 2 3 5 2 3 3" xfId="828"/>
    <cellStyle name="Normal 5 2 3 5 2 4" xfId="829"/>
    <cellStyle name="Normal 5 2 3 5 2 4 2" xfId="830"/>
    <cellStyle name="Normal 5 2 3 5 2 5" xfId="831"/>
    <cellStyle name="Normal 5 2 3 5 2 6" xfId="832"/>
    <cellStyle name="Normal 5 2 3 5 2 7" xfId="833"/>
    <cellStyle name="Normal 5 2 3 5 3" xfId="834"/>
    <cellStyle name="Normal 5 2 3 5 3 2" xfId="835"/>
    <cellStyle name="Normal 5 2 3 5 3 2 2" xfId="836"/>
    <cellStyle name="Normal 5 2 3 5 3 2 2 2" xfId="837"/>
    <cellStyle name="Normal 5 2 3 5 3 2 3" xfId="838"/>
    <cellStyle name="Normal 5 2 3 5 3 3" xfId="839"/>
    <cellStyle name="Normal 5 2 3 5 3 3 2" xfId="840"/>
    <cellStyle name="Normal 5 2 3 5 3 4" xfId="841"/>
    <cellStyle name="Normal 5 2 3 5 3 5" xfId="842"/>
    <cellStyle name="Normal 5 2 3 5 3 6" xfId="843"/>
    <cellStyle name="Normal 5 2 3 5 4" xfId="844"/>
    <cellStyle name="Normal 5 2 3 5 4 2" xfId="845"/>
    <cellStyle name="Normal 5 2 3 5 4 2 2" xfId="846"/>
    <cellStyle name="Normal 5 2 3 5 4 3" xfId="847"/>
    <cellStyle name="Normal 5 2 3 5 4 4" xfId="848"/>
    <cellStyle name="Normal 5 2 3 5 4 5" xfId="849"/>
    <cellStyle name="Normal 5 2 3 5 5" xfId="850"/>
    <cellStyle name="Normal 5 2 3 5 5 2" xfId="851"/>
    <cellStyle name="Normal 5 2 3 5 5 2 2" xfId="852"/>
    <cellStyle name="Normal 5 2 3 5 5 3" xfId="853"/>
    <cellStyle name="Normal 5 2 3 5 6" xfId="854"/>
    <cellStyle name="Normal 5 2 3 5 6 2" xfId="855"/>
    <cellStyle name="Normal 5 2 3 5 7" xfId="856"/>
    <cellStyle name="Normal 5 2 3 5 8" xfId="857"/>
    <cellStyle name="Normal 5 2 3 5 9" xfId="858"/>
    <cellStyle name="Normal 5 2 3 6" xfId="859"/>
    <cellStyle name="Normal 5 2 3 6 2" xfId="860"/>
    <cellStyle name="Normal 5 2 3 6 2 2" xfId="861"/>
    <cellStyle name="Normal 5 2 3 6 2 2 2" xfId="862"/>
    <cellStyle name="Normal 5 2 3 6 2 2 2 2" xfId="863"/>
    <cellStyle name="Normal 5 2 3 6 2 2 3" xfId="864"/>
    <cellStyle name="Normal 5 2 3 6 2 3" xfId="865"/>
    <cellStyle name="Normal 5 2 3 6 2 3 2" xfId="866"/>
    <cellStyle name="Normal 5 2 3 6 2 4" xfId="867"/>
    <cellStyle name="Normal 5 2 3 6 2 5" xfId="868"/>
    <cellStyle name="Normal 5 2 3 6 2 6" xfId="869"/>
    <cellStyle name="Normal 5 2 3 6 3" xfId="870"/>
    <cellStyle name="Normal 5 2 3 6 3 2" xfId="871"/>
    <cellStyle name="Normal 5 2 3 6 3 2 2" xfId="872"/>
    <cellStyle name="Normal 5 2 3 6 3 3" xfId="873"/>
    <cellStyle name="Normal 5 2 3 6 3 4" xfId="874"/>
    <cellStyle name="Normal 5 2 3 6 3 5" xfId="875"/>
    <cellStyle name="Normal 5 2 3 6 4" xfId="876"/>
    <cellStyle name="Normal 5 2 3 6 4 2" xfId="877"/>
    <cellStyle name="Normal 5 2 3 6 4 2 2" xfId="878"/>
    <cellStyle name="Normal 5 2 3 6 4 3" xfId="879"/>
    <cellStyle name="Normal 5 2 3 6 5" xfId="880"/>
    <cellStyle name="Normal 5 2 3 6 5 2" xfId="881"/>
    <cellStyle name="Normal 5 2 3 6 6" xfId="882"/>
    <cellStyle name="Normal 5 2 3 6 7" xfId="883"/>
    <cellStyle name="Normal 5 2 3 6 8" xfId="884"/>
    <cellStyle name="Normal 5 2 3 7" xfId="885"/>
    <cellStyle name="Normal 5 2 3 7 2" xfId="886"/>
    <cellStyle name="Normal 5 2 3 7 2 2" xfId="887"/>
    <cellStyle name="Normal 5 2 3 7 2 2 2" xfId="888"/>
    <cellStyle name="Normal 5 2 3 7 2 3" xfId="889"/>
    <cellStyle name="Normal 5 2 3 7 2 4" xfId="890"/>
    <cellStyle name="Normal 5 2 3 7 2 5" xfId="891"/>
    <cellStyle name="Normal 5 2 3 7 3" xfId="892"/>
    <cellStyle name="Normal 5 2 3 7 3 2" xfId="893"/>
    <cellStyle name="Normal 5 2 3 7 3 2 2" xfId="894"/>
    <cellStyle name="Normal 5 2 3 7 3 3" xfId="895"/>
    <cellStyle name="Normal 5 2 3 7 4" xfId="896"/>
    <cellStyle name="Normal 5 2 3 7 4 2" xfId="897"/>
    <cellStyle name="Normal 5 2 3 7 5" xfId="898"/>
    <cellStyle name="Normal 5 2 3 7 6" xfId="899"/>
    <cellStyle name="Normal 5 2 3 7 7" xfId="900"/>
    <cellStyle name="Normal 5 2 3 8" xfId="901"/>
    <cellStyle name="Normal 5 2 3 8 2" xfId="902"/>
    <cellStyle name="Normal 5 2 3 8 2 2" xfId="903"/>
    <cellStyle name="Normal 5 2 3 8 2 2 2" xfId="904"/>
    <cellStyle name="Normal 5 2 3 8 2 3" xfId="905"/>
    <cellStyle name="Normal 5 2 3 8 3" xfId="906"/>
    <cellStyle name="Normal 5 2 3 8 3 2" xfId="907"/>
    <cellStyle name="Normal 5 2 3 8 4" xfId="908"/>
    <cellStyle name="Normal 5 2 3 8 5" xfId="909"/>
    <cellStyle name="Normal 5 2 3 8 6" xfId="910"/>
    <cellStyle name="Normal 5 2 3 9" xfId="911"/>
    <cellStyle name="Normal 5 2 3 9 2" xfId="912"/>
    <cellStyle name="Normal 5 2 3 9 2 2" xfId="913"/>
    <cellStyle name="Normal 5 2 3 9 3" xfId="914"/>
    <cellStyle name="Normal 5 2 3 9 4" xfId="915"/>
    <cellStyle name="Normal 5 2 3 9 5" xfId="916"/>
    <cellStyle name="Normal 5 2 4" xfId="917"/>
    <cellStyle name="Normal 5 2 4 10" xfId="918"/>
    <cellStyle name="Normal 5 2 4 10 2" xfId="919"/>
    <cellStyle name="Normal 5 2 4 11" xfId="920"/>
    <cellStyle name="Normal 5 2 4 12" xfId="921"/>
    <cellStyle name="Normal 5 2 4 13" xfId="922"/>
    <cellStyle name="Normal 5 2 4 14" xfId="923"/>
    <cellStyle name="Normal 5 2 4 15" xfId="924"/>
    <cellStyle name="Normal 5 2 4 16" xfId="925"/>
    <cellStyle name="Normal 5 2 4 17" xfId="926"/>
    <cellStyle name="Normal 5 2 4 18" xfId="927"/>
    <cellStyle name="Normal 5 2 4 19" xfId="928"/>
    <cellStyle name="Normal 5 2 4 2" xfId="929"/>
    <cellStyle name="Normal 5 2 4 2 10" xfId="930"/>
    <cellStyle name="Normal 5 2 4 2 11" xfId="931"/>
    <cellStyle name="Normal 5 2 4 2 12" xfId="932"/>
    <cellStyle name="Normal 5 2 4 2 13" xfId="933"/>
    <cellStyle name="Normal 5 2 4 2 2" xfId="934"/>
    <cellStyle name="Normal 5 2 4 2 2 2" xfId="935"/>
    <cellStyle name="Normal 5 2 4 2 2 2 2" xfId="936"/>
    <cellStyle name="Normal 5 2 4 2 2 2 2 2" xfId="937"/>
    <cellStyle name="Normal 5 2 4 2 2 2 3" xfId="938"/>
    <cellStyle name="Normal 5 2 4 2 2 2 4" xfId="939"/>
    <cellStyle name="Normal 5 2 4 2 2 2 5" xfId="940"/>
    <cellStyle name="Normal 5 2 4 2 2 3" xfId="941"/>
    <cellStyle name="Normal 5 2 4 2 2 3 2" xfId="942"/>
    <cellStyle name="Normal 5 2 4 2 2 3 2 2" xfId="943"/>
    <cellStyle name="Normal 5 2 4 2 2 3 3" xfId="944"/>
    <cellStyle name="Normal 5 2 4 2 2 4" xfId="945"/>
    <cellStyle name="Normal 5 2 4 2 2 4 2" xfId="946"/>
    <cellStyle name="Normal 5 2 4 2 2 5" xfId="947"/>
    <cellStyle name="Normal 5 2 4 2 2 6" xfId="948"/>
    <cellStyle name="Normal 5 2 4 2 2 7" xfId="949"/>
    <cellStyle name="Normal 5 2 4 2 3" xfId="950"/>
    <cellStyle name="Normal 5 2 4 2 3 2" xfId="951"/>
    <cellStyle name="Normal 5 2 4 2 3 2 2" xfId="952"/>
    <cellStyle name="Normal 5 2 4 2 3 2 2 2" xfId="953"/>
    <cellStyle name="Normal 5 2 4 2 3 2 3" xfId="954"/>
    <cellStyle name="Normal 5 2 4 2 3 3" xfId="955"/>
    <cellStyle name="Normal 5 2 4 2 3 3 2" xfId="956"/>
    <cellStyle name="Normal 5 2 4 2 3 4" xfId="957"/>
    <cellStyle name="Normal 5 2 4 2 3 5" xfId="958"/>
    <cellStyle name="Normal 5 2 4 2 3 6" xfId="959"/>
    <cellStyle name="Normal 5 2 4 2 4" xfId="960"/>
    <cellStyle name="Normal 5 2 4 2 4 2" xfId="961"/>
    <cellStyle name="Normal 5 2 4 2 4 2 2" xfId="962"/>
    <cellStyle name="Normal 5 2 4 2 4 3" xfId="963"/>
    <cellStyle name="Normal 5 2 4 2 4 4" xfId="964"/>
    <cellStyle name="Normal 5 2 4 2 4 5" xfId="965"/>
    <cellStyle name="Normal 5 2 4 2 5" xfId="966"/>
    <cellStyle name="Normal 5 2 4 2 5 2" xfId="967"/>
    <cellStyle name="Normal 5 2 4 2 5 2 2" xfId="968"/>
    <cellStyle name="Normal 5 2 4 2 5 3" xfId="969"/>
    <cellStyle name="Normal 5 2 4 2 5 4" xfId="970"/>
    <cellStyle name="Normal 5 2 4 2 5 5" xfId="971"/>
    <cellStyle name="Normal 5 2 4 2 6" xfId="972"/>
    <cellStyle name="Normal 5 2 4 2 6 2" xfId="973"/>
    <cellStyle name="Normal 5 2 4 2 7" xfId="974"/>
    <cellStyle name="Normal 5 2 4 2 8" xfId="975"/>
    <cellStyle name="Normal 5 2 4 2 9" xfId="976"/>
    <cellStyle name="Normal 5 2 4 3" xfId="977"/>
    <cellStyle name="Normal 5 2 4 3 2" xfId="978"/>
    <cellStyle name="Normal 5 2 4 3 2 2" xfId="979"/>
    <cellStyle name="Normal 5 2 4 3 2 2 2" xfId="980"/>
    <cellStyle name="Normal 5 2 4 3 2 2 2 2" xfId="981"/>
    <cellStyle name="Normal 5 2 4 3 2 2 3" xfId="982"/>
    <cellStyle name="Normal 5 2 4 3 2 2 4" xfId="983"/>
    <cellStyle name="Normal 5 2 4 3 2 2 5" xfId="984"/>
    <cellStyle name="Normal 5 2 4 3 2 3" xfId="985"/>
    <cellStyle name="Normal 5 2 4 3 2 3 2" xfId="986"/>
    <cellStyle name="Normal 5 2 4 3 2 3 2 2" xfId="987"/>
    <cellStyle name="Normal 5 2 4 3 2 3 3" xfId="988"/>
    <cellStyle name="Normal 5 2 4 3 2 4" xfId="989"/>
    <cellStyle name="Normal 5 2 4 3 2 4 2" xfId="990"/>
    <cellStyle name="Normal 5 2 4 3 2 5" xfId="991"/>
    <cellStyle name="Normal 5 2 4 3 2 6" xfId="992"/>
    <cellStyle name="Normal 5 2 4 3 2 7" xfId="993"/>
    <cellStyle name="Normal 5 2 4 3 3" xfId="994"/>
    <cellStyle name="Normal 5 2 4 3 3 2" xfId="995"/>
    <cellStyle name="Normal 5 2 4 3 3 2 2" xfId="996"/>
    <cellStyle name="Normal 5 2 4 3 3 2 2 2" xfId="997"/>
    <cellStyle name="Normal 5 2 4 3 3 2 3" xfId="998"/>
    <cellStyle name="Normal 5 2 4 3 3 3" xfId="999"/>
    <cellStyle name="Normal 5 2 4 3 3 3 2" xfId="1000"/>
    <cellStyle name="Normal 5 2 4 3 3 4" xfId="1001"/>
    <cellStyle name="Normal 5 2 4 3 3 5" xfId="1002"/>
    <cellStyle name="Normal 5 2 4 3 3 6" xfId="1003"/>
    <cellStyle name="Normal 5 2 4 3 4" xfId="1004"/>
    <cellStyle name="Normal 5 2 4 3 4 2" xfId="1005"/>
    <cellStyle name="Normal 5 2 4 3 4 2 2" xfId="1006"/>
    <cellStyle name="Normal 5 2 4 3 4 3" xfId="1007"/>
    <cellStyle name="Normal 5 2 4 3 4 4" xfId="1008"/>
    <cellStyle name="Normal 5 2 4 3 4 5" xfId="1009"/>
    <cellStyle name="Normal 5 2 4 3 5" xfId="1010"/>
    <cellStyle name="Normal 5 2 4 3 5 2" xfId="1011"/>
    <cellStyle name="Normal 5 2 4 3 5 2 2" xfId="1012"/>
    <cellStyle name="Normal 5 2 4 3 5 3" xfId="1013"/>
    <cellStyle name="Normal 5 2 4 3 6" xfId="1014"/>
    <cellStyle name="Normal 5 2 4 3 6 2" xfId="1015"/>
    <cellStyle name="Normal 5 2 4 3 7" xfId="1016"/>
    <cellStyle name="Normal 5 2 4 3 8" xfId="1017"/>
    <cellStyle name="Normal 5 2 4 3 9" xfId="1018"/>
    <cellStyle name="Normal 5 2 4 4" xfId="1019"/>
    <cellStyle name="Normal 5 2 4 4 2" xfId="1020"/>
    <cellStyle name="Normal 5 2 4 4 2 2" xfId="1021"/>
    <cellStyle name="Normal 5 2 4 4 2 2 2" xfId="1022"/>
    <cellStyle name="Normal 5 2 4 4 2 2 2 2" xfId="1023"/>
    <cellStyle name="Normal 5 2 4 4 2 2 3" xfId="1024"/>
    <cellStyle name="Normal 5 2 4 4 2 3" xfId="1025"/>
    <cellStyle name="Normal 5 2 4 4 2 3 2" xfId="1026"/>
    <cellStyle name="Normal 5 2 4 4 2 4" xfId="1027"/>
    <cellStyle name="Normal 5 2 4 4 2 5" xfId="1028"/>
    <cellStyle name="Normal 5 2 4 4 2 6" xfId="1029"/>
    <cellStyle name="Normal 5 2 4 4 3" xfId="1030"/>
    <cellStyle name="Normal 5 2 4 4 3 2" xfId="1031"/>
    <cellStyle name="Normal 5 2 4 4 3 2 2" xfId="1032"/>
    <cellStyle name="Normal 5 2 4 4 3 3" xfId="1033"/>
    <cellStyle name="Normal 5 2 4 4 3 4" xfId="1034"/>
    <cellStyle name="Normal 5 2 4 4 3 5" xfId="1035"/>
    <cellStyle name="Normal 5 2 4 4 4" xfId="1036"/>
    <cellStyle name="Normal 5 2 4 4 4 2" xfId="1037"/>
    <cellStyle name="Normal 5 2 4 4 4 2 2" xfId="1038"/>
    <cellStyle name="Normal 5 2 4 4 4 3" xfId="1039"/>
    <cellStyle name="Normal 5 2 4 4 5" xfId="1040"/>
    <cellStyle name="Normal 5 2 4 4 5 2" xfId="1041"/>
    <cellStyle name="Normal 5 2 4 4 6" xfId="1042"/>
    <cellStyle name="Normal 5 2 4 4 7" xfId="1043"/>
    <cellStyle name="Normal 5 2 4 4 8" xfId="1044"/>
    <cellStyle name="Normal 5 2 4 5" xfId="1045"/>
    <cellStyle name="Normal 5 2 4 5 2" xfId="1046"/>
    <cellStyle name="Normal 5 2 4 5 2 2" xfId="1047"/>
    <cellStyle name="Normal 5 2 4 5 2 2 2" xfId="1048"/>
    <cellStyle name="Normal 5 2 4 5 2 3" xfId="1049"/>
    <cellStyle name="Normal 5 2 4 5 2 4" xfId="1050"/>
    <cellStyle name="Normal 5 2 4 5 2 5" xfId="1051"/>
    <cellStyle name="Normal 5 2 4 5 3" xfId="1052"/>
    <cellStyle name="Normal 5 2 4 5 3 2" xfId="1053"/>
    <cellStyle name="Normal 5 2 4 5 3 2 2" xfId="1054"/>
    <cellStyle name="Normal 5 2 4 5 3 3" xfId="1055"/>
    <cellStyle name="Normal 5 2 4 5 4" xfId="1056"/>
    <cellStyle name="Normal 5 2 4 5 4 2" xfId="1057"/>
    <cellStyle name="Normal 5 2 4 5 5" xfId="1058"/>
    <cellStyle name="Normal 5 2 4 5 6" xfId="1059"/>
    <cellStyle name="Normal 5 2 4 5 7" xfId="1060"/>
    <cellStyle name="Normal 5 2 4 6" xfId="1061"/>
    <cellStyle name="Normal 5 2 4 6 2" xfId="1062"/>
    <cellStyle name="Normal 5 2 4 6 2 2" xfId="1063"/>
    <cellStyle name="Normal 5 2 4 6 2 2 2" xfId="1064"/>
    <cellStyle name="Normal 5 2 4 6 2 3" xfId="1065"/>
    <cellStyle name="Normal 5 2 4 6 3" xfId="1066"/>
    <cellStyle name="Normal 5 2 4 6 3 2" xfId="1067"/>
    <cellStyle name="Normal 5 2 4 6 4" xfId="1068"/>
    <cellStyle name="Normal 5 2 4 6 5" xfId="1069"/>
    <cellStyle name="Normal 5 2 4 6 6" xfId="1070"/>
    <cellStyle name="Normal 5 2 4 7" xfId="1071"/>
    <cellStyle name="Normal 5 2 4 7 2" xfId="1072"/>
    <cellStyle name="Normal 5 2 4 7 2 2" xfId="1073"/>
    <cellStyle name="Normal 5 2 4 7 3" xfId="1074"/>
    <cellStyle name="Normal 5 2 4 7 4" xfId="1075"/>
    <cellStyle name="Normal 5 2 4 7 5" xfId="1076"/>
    <cellStyle name="Normal 5 2 4 8" xfId="1077"/>
    <cellStyle name="Normal 5 2 4 8 2" xfId="1078"/>
    <cellStyle name="Normal 5 2 4 8 2 2" xfId="1079"/>
    <cellStyle name="Normal 5 2 4 8 3" xfId="1080"/>
    <cellStyle name="Normal 5 2 4 8 4" xfId="1081"/>
    <cellStyle name="Normal 5 2 4 8 5" xfId="1082"/>
    <cellStyle name="Normal 5 2 4 9" xfId="1083"/>
    <cellStyle name="Normal 5 2 4 9 2" xfId="1084"/>
    <cellStyle name="Normal 5 2 5" xfId="1085"/>
    <cellStyle name="Normal 5 2 5 10" xfId="1086"/>
    <cellStyle name="Normal 5 2 5 11" xfId="1087"/>
    <cellStyle name="Normal 5 2 5 12" xfId="1088"/>
    <cellStyle name="Normal 5 2 5 13" xfId="1089"/>
    <cellStyle name="Normal 5 2 5 2" xfId="1090"/>
    <cellStyle name="Normal 5 2 5 2 2" xfId="1091"/>
    <cellStyle name="Normal 5 2 5 2 2 2" xfId="1092"/>
    <cellStyle name="Normal 5 2 5 2 2 2 2" xfId="1093"/>
    <cellStyle name="Normal 5 2 5 2 2 3" xfId="1094"/>
    <cellStyle name="Normal 5 2 5 2 2 4" xfId="1095"/>
    <cellStyle name="Normal 5 2 5 2 2 5" xfId="1096"/>
    <cellStyle name="Normal 5 2 5 2 3" xfId="1097"/>
    <cellStyle name="Normal 5 2 5 2 3 2" xfId="1098"/>
    <cellStyle name="Normal 5 2 5 2 3 2 2" xfId="1099"/>
    <cellStyle name="Normal 5 2 5 2 3 3" xfId="1100"/>
    <cellStyle name="Normal 5 2 5 2 4" xfId="1101"/>
    <cellStyle name="Normal 5 2 5 2 4 2" xfId="1102"/>
    <cellStyle name="Normal 5 2 5 2 5" xfId="1103"/>
    <cellStyle name="Normal 5 2 5 2 6" xfId="1104"/>
    <cellStyle name="Normal 5 2 5 2 7" xfId="1105"/>
    <cellStyle name="Normal 5 2 5 3" xfId="1106"/>
    <cellStyle name="Normal 5 2 5 3 2" xfId="1107"/>
    <cellStyle name="Normal 5 2 5 3 2 2" xfId="1108"/>
    <cellStyle name="Normal 5 2 5 3 2 2 2" xfId="1109"/>
    <cellStyle name="Normal 5 2 5 3 2 3" xfId="1110"/>
    <cellStyle name="Normal 5 2 5 3 3" xfId="1111"/>
    <cellStyle name="Normal 5 2 5 3 3 2" xfId="1112"/>
    <cellStyle name="Normal 5 2 5 3 4" xfId="1113"/>
    <cellStyle name="Normal 5 2 5 3 5" xfId="1114"/>
    <cellStyle name="Normal 5 2 5 3 6" xfId="1115"/>
    <cellStyle name="Normal 5 2 5 4" xfId="1116"/>
    <cellStyle name="Normal 5 2 5 4 2" xfId="1117"/>
    <cellStyle name="Normal 5 2 5 4 2 2" xfId="1118"/>
    <cellStyle name="Normal 5 2 5 4 3" xfId="1119"/>
    <cellStyle name="Normal 5 2 5 4 4" xfId="1120"/>
    <cellStyle name="Normal 5 2 5 4 5" xfId="1121"/>
    <cellStyle name="Normal 5 2 5 5" xfId="1122"/>
    <cellStyle name="Normal 5 2 5 5 2" xfId="1123"/>
    <cellStyle name="Normal 5 2 5 5 2 2" xfId="1124"/>
    <cellStyle name="Normal 5 2 5 5 3" xfId="1125"/>
    <cellStyle name="Normal 5 2 5 5 4" xfId="1126"/>
    <cellStyle name="Normal 5 2 5 5 5" xfId="1127"/>
    <cellStyle name="Normal 5 2 5 6" xfId="1128"/>
    <cellStyle name="Normal 5 2 5 6 2" xfId="1129"/>
    <cellStyle name="Normal 5 2 5 7" xfId="1130"/>
    <cellStyle name="Normal 5 2 5 8" xfId="1131"/>
    <cellStyle name="Normal 5 2 5 9" xfId="1132"/>
    <cellStyle name="Normal 5 2 6" xfId="1133"/>
    <cellStyle name="Normal 5 2 6 10" xfId="1134"/>
    <cellStyle name="Normal 5 2 6 11" xfId="1135"/>
    <cellStyle name="Normal 5 2 6 12" xfId="1136"/>
    <cellStyle name="Normal 5 2 6 13" xfId="1137"/>
    <cellStyle name="Normal 5 2 6 2" xfId="1138"/>
    <cellStyle name="Normal 5 2 6 2 2" xfId="1139"/>
    <cellStyle name="Normal 5 2 6 2 2 2" xfId="1140"/>
    <cellStyle name="Normal 5 2 6 2 2 2 2" xfId="1141"/>
    <cellStyle name="Normal 5 2 6 2 2 3" xfId="1142"/>
    <cellStyle name="Normal 5 2 6 2 2 4" xfId="1143"/>
    <cellStyle name="Normal 5 2 6 2 2 5" xfId="1144"/>
    <cellStyle name="Normal 5 2 6 2 3" xfId="1145"/>
    <cellStyle name="Normal 5 2 6 2 3 2" xfId="1146"/>
    <cellStyle name="Normal 5 2 6 2 3 2 2" xfId="1147"/>
    <cellStyle name="Normal 5 2 6 2 3 3" xfId="1148"/>
    <cellStyle name="Normal 5 2 6 2 4" xfId="1149"/>
    <cellStyle name="Normal 5 2 6 2 4 2" xfId="1150"/>
    <cellStyle name="Normal 5 2 6 2 5" xfId="1151"/>
    <cellStyle name="Normal 5 2 6 2 6" xfId="1152"/>
    <cellStyle name="Normal 5 2 6 2 7" xfId="1153"/>
    <cellStyle name="Normal 5 2 6 3" xfId="1154"/>
    <cellStyle name="Normal 5 2 6 3 2" xfId="1155"/>
    <cellStyle name="Normal 5 2 6 3 2 2" xfId="1156"/>
    <cellStyle name="Normal 5 2 6 3 2 2 2" xfId="1157"/>
    <cellStyle name="Normal 5 2 6 3 2 3" xfId="1158"/>
    <cellStyle name="Normal 5 2 6 3 3" xfId="1159"/>
    <cellStyle name="Normal 5 2 6 3 3 2" xfId="1160"/>
    <cellStyle name="Normal 5 2 6 3 4" xfId="1161"/>
    <cellStyle name="Normal 5 2 6 3 5" xfId="1162"/>
    <cellStyle name="Normal 5 2 6 3 6" xfId="1163"/>
    <cellStyle name="Normal 5 2 6 4" xfId="1164"/>
    <cellStyle name="Normal 5 2 6 4 2" xfId="1165"/>
    <cellStyle name="Normal 5 2 6 4 2 2" xfId="1166"/>
    <cellStyle name="Normal 5 2 6 4 3" xfId="1167"/>
    <cellStyle name="Normal 5 2 6 4 4" xfId="1168"/>
    <cellStyle name="Normal 5 2 6 4 5" xfId="1169"/>
    <cellStyle name="Normal 5 2 6 5" xfId="1170"/>
    <cellStyle name="Normal 5 2 6 5 2" xfId="1171"/>
    <cellStyle name="Normal 5 2 6 5 2 2" xfId="1172"/>
    <cellStyle name="Normal 5 2 6 5 3" xfId="1173"/>
    <cellStyle name="Normal 5 2 6 5 4" xfId="1174"/>
    <cellStyle name="Normal 5 2 6 5 5" xfId="1175"/>
    <cellStyle name="Normal 5 2 6 6" xfId="1176"/>
    <cellStyle name="Normal 5 2 6 6 2" xfId="1177"/>
    <cellStyle name="Normal 5 2 6 7" xfId="1178"/>
    <cellStyle name="Normal 5 2 6 8" xfId="1179"/>
    <cellStyle name="Normal 5 2 6 9" xfId="1180"/>
    <cellStyle name="Normal 5 2 7" xfId="1181"/>
    <cellStyle name="Normal 5 2 7 2" xfId="1182"/>
    <cellStyle name="Normal 5 2 7 2 2" xfId="1183"/>
    <cellStyle name="Normal 5 2 7 2 2 2" xfId="1184"/>
    <cellStyle name="Normal 5 2 7 2 2 2 2" xfId="1185"/>
    <cellStyle name="Normal 5 2 7 2 2 3" xfId="1186"/>
    <cellStyle name="Normal 5 2 7 2 2 4" xfId="1187"/>
    <cellStyle name="Normal 5 2 7 2 2 5" xfId="1188"/>
    <cellStyle name="Normal 5 2 7 2 3" xfId="1189"/>
    <cellStyle name="Normal 5 2 7 2 3 2" xfId="1190"/>
    <cellStyle name="Normal 5 2 7 2 3 2 2" xfId="1191"/>
    <cellStyle name="Normal 5 2 7 2 3 3" xfId="1192"/>
    <cellStyle name="Normal 5 2 7 2 4" xfId="1193"/>
    <cellStyle name="Normal 5 2 7 2 4 2" xfId="1194"/>
    <cellStyle name="Normal 5 2 7 2 5" xfId="1195"/>
    <cellStyle name="Normal 5 2 7 2 6" xfId="1196"/>
    <cellStyle name="Normal 5 2 7 2 7" xfId="1197"/>
    <cellStyle name="Normal 5 2 7 3" xfId="1198"/>
    <cellStyle name="Normal 5 2 7 3 2" xfId="1199"/>
    <cellStyle name="Normal 5 2 7 3 2 2" xfId="1200"/>
    <cellStyle name="Normal 5 2 7 3 2 2 2" xfId="1201"/>
    <cellStyle name="Normal 5 2 7 3 2 3" xfId="1202"/>
    <cellStyle name="Normal 5 2 7 3 3" xfId="1203"/>
    <cellStyle name="Normal 5 2 7 3 3 2" xfId="1204"/>
    <cellStyle name="Normal 5 2 7 3 4" xfId="1205"/>
    <cellStyle name="Normal 5 2 7 3 5" xfId="1206"/>
    <cellStyle name="Normal 5 2 7 3 6" xfId="1207"/>
    <cellStyle name="Normal 5 2 7 4" xfId="1208"/>
    <cellStyle name="Normal 5 2 7 4 2" xfId="1209"/>
    <cellStyle name="Normal 5 2 7 4 2 2" xfId="1210"/>
    <cellStyle name="Normal 5 2 7 4 3" xfId="1211"/>
    <cellStyle name="Normal 5 2 7 4 4" xfId="1212"/>
    <cellStyle name="Normal 5 2 7 4 5" xfId="1213"/>
    <cellStyle name="Normal 5 2 7 5" xfId="1214"/>
    <cellStyle name="Normal 5 2 7 5 2" xfId="1215"/>
    <cellStyle name="Normal 5 2 7 5 2 2" xfId="1216"/>
    <cellStyle name="Normal 5 2 7 5 3" xfId="1217"/>
    <cellStyle name="Normal 5 2 7 6" xfId="1218"/>
    <cellStyle name="Normal 5 2 7 6 2" xfId="1219"/>
    <cellStyle name="Normal 5 2 7 7" xfId="1220"/>
    <cellStyle name="Normal 5 2 7 8" xfId="1221"/>
    <cellStyle name="Normal 5 2 7 9" xfId="1222"/>
    <cellStyle name="Normal 5 2 8" xfId="1223"/>
    <cellStyle name="Normal 5 2 8 2" xfId="1224"/>
    <cellStyle name="Normal 5 2 8 2 2" xfId="1225"/>
    <cellStyle name="Normal 5 2 8 2 2 2" xfId="1226"/>
    <cellStyle name="Normal 5 2 8 2 2 2 2" xfId="1227"/>
    <cellStyle name="Normal 5 2 8 2 2 3" xfId="1228"/>
    <cellStyle name="Normal 5 2 8 2 3" xfId="1229"/>
    <cellStyle name="Normal 5 2 8 2 3 2" xfId="1230"/>
    <cellStyle name="Normal 5 2 8 2 4" xfId="1231"/>
    <cellStyle name="Normal 5 2 8 2 5" xfId="1232"/>
    <cellStyle name="Normal 5 2 8 2 6" xfId="1233"/>
    <cellStyle name="Normal 5 2 8 3" xfId="1234"/>
    <cellStyle name="Normal 5 2 8 3 2" xfId="1235"/>
    <cellStyle name="Normal 5 2 8 3 2 2" xfId="1236"/>
    <cellStyle name="Normal 5 2 8 3 3" xfId="1237"/>
    <cellStyle name="Normal 5 2 8 3 4" xfId="1238"/>
    <cellStyle name="Normal 5 2 8 3 5" xfId="1239"/>
    <cellStyle name="Normal 5 2 8 4" xfId="1240"/>
    <cellStyle name="Normal 5 2 8 4 2" xfId="1241"/>
    <cellStyle name="Normal 5 2 8 4 2 2" xfId="1242"/>
    <cellStyle name="Normal 5 2 8 4 3" xfId="1243"/>
    <cellStyle name="Normal 5 2 8 5" xfId="1244"/>
    <cellStyle name="Normal 5 2 8 5 2" xfId="1245"/>
    <cellStyle name="Normal 5 2 8 6" xfId="1246"/>
    <cellStyle name="Normal 5 2 8 7" xfId="1247"/>
    <cellStyle name="Normal 5 2 8 8" xfId="1248"/>
    <cellStyle name="Normal 5 2 9" xfId="1249"/>
    <cellStyle name="Normal 5 2 9 2" xfId="1250"/>
    <cellStyle name="Normal 5 2 9 2 2" xfId="1251"/>
    <cellStyle name="Normal 5 2 9 2 2 2" xfId="1252"/>
    <cellStyle name="Normal 5 2 9 2 3" xfId="1253"/>
    <cellStyle name="Normal 5 2 9 2 4" xfId="1254"/>
    <cellStyle name="Normal 5 2 9 2 5" xfId="1255"/>
    <cellStyle name="Normal 5 2 9 3" xfId="1256"/>
    <cellStyle name="Normal 5 2 9 3 2" xfId="1257"/>
    <cellStyle name="Normal 5 2 9 3 2 2" xfId="1258"/>
    <cellStyle name="Normal 5 2 9 3 3" xfId="1259"/>
    <cellStyle name="Normal 5 2 9 4" xfId="1260"/>
    <cellStyle name="Normal 5 2 9 4 2" xfId="1261"/>
    <cellStyle name="Normal 5 2 9 5" xfId="1262"/>
    <cellStyle name="Normal 5 2 9 6" xfId="1263"/>
    <cellStyle name="Normal 5 2 9 7" xfId="1264"/>
    <cellStyle name="Normal 5 20" xfId="1265"/>
    <cellStyle name="Normal 5 21" xfId="1266"/>
    <cellStyle name="Normal 5 22" xfId="1267"/>
    <cellStyle name="Normal 5 23" xfId="1268"/>
    <cellStyle name="Normal 5 24" xfId="1269"/>
    <cellStyle name="Normal 5 25" xfId="1270"/>
    <cellStyle name="Normal 5 3" xfId="1271"/>
    <cellStyle name="Normal 5 3 10" xfId="1272"/>
    <cellStyle name="Normal 5 3 10 2" xfId="1273"/>
    <cellStyle name="Normal 5 3 10 2 2" xfId="1274"/>
    <cellStyle name="Normal 5 3 10 3" xfId="1275"/>
    <cellStyle name="Normal 5 3 10 4" xfId="1276"/>
    <cellStyle name="Normal 5 3 10 5" xfId="1277"/>
    <cellStyle name="Normal 5 3 11" xfId="1278"/>
    <cellStyle name="Normal 5 3 11 2" xfId="1279"/>
    <cellStyle name="Normal 5 3 11 2 2" xfId="1280"/>
    <cellStyle name="Normal 5 3 11 3" xfId="1281"/>
    <cellStyle name="Normal 5 3 11 4" xfId="1282"/>
    <cellStyle name="Normal 5 3 11 5" xfId="1283"/>
    <cellStyle name="Normal 5 3 12" xfId="1284"/>
    <cellStyle name="Normal 5 3 12 2" xfId="1285"/>
    <cellStyle name="Normal 5 3 13" xfId="1286"/>
    <cellStyle name="Normal 5 3 13 2" xfId="1287"/>
    <cellStyle name="Normal 5 3 14" xfId="1288"/>
    <cellStyle name="Normal 5 3 15" xfId="1289"/>
    <cellStyle name="Normal 5 3 16" xfId="1290"/>
    <cellStyle name="Normal 5 3 17" xfId="1291"/>
    <cellStyle name="Normal 5 3 18" xfId="1292"/>
    <cellStyle name="Normal 5 3 19" xfId="1293"/>
    <cellStyle name="Normal 5 3 2" xfId="1294"/>
    <cellStyle name="Normal 5 3 2 10" xfId="1295"/>
    <cellStyle name="Normal 5 3 2 10 2" xfId="1296"/>
    <cellStyle name="Normal 5 3 2 10 2 2" xfId="1297"/>
    <cellStyle name="Normal 5 3 2 10 3" xfId="1298"/>
    <cellStyle name="Normal 5 3 2 10 4" xfId="1299"/>
    <cellStyle name="Normal 5 3 2 10 5" xfId="1300"/>
    <cellStyle name="Normal 5 3 2 11" xfId="1301"/>
    <cellStyle name="Normal 5 3 2 11 2" xfId="1302"/>
    <cellStyle name="Normal 5 3 2 12" xfId="1303"/>
    <cellStyle name="Normal 5 3 2 12 2" xfId="1304"/>
    <cellStyle name="Normal 5 3 2 13" xfId="1305"/>
    <cellStyle name="Normal 5 3 2 14" xfId="1306"/>
    <cellStyle name="Normal 5 3 2 15" xfId="1307"/>
    <cellStyle name="Normal 5 3 2 16" xfId="1308"/>
    <cellStyle name="Normal 5 3 2 17" xfId="1309"/>
    <cellStyle name="Normal 5 3 2 18" xfId="1310"/>
    <cellStyle name="Normal 5 3 2 19" xfId="1311"/>
    <cellStyle name="Normal 5 3 2 2" xfId="1312"/>
    <cellStyle name="Normal 5 3 2 2 10" xfId="1313"/>
    <cellStyle name="Normal 5 3 2 2 10 2" xfId="1314"/>
    <cellStyle name="Normal 5 3 2 2 11" xfId="1315"/>
    <cellStyle name="Normal 5 3 2 2 12" xfId="1316"/>
    <cellStyle name="Normal 5 3 2 2 13" xfId="1317"/>
    <cellStyle name="Normal 5 3 2 2 14" xfId="1318"/>
    <cellStyle name="Normal 5 3 2 2 15" xfId="1319"/>
    <cellStyle name="Normal 5 3 2 2 16" xfId="1320"/>
    <cellStyle name="Normal 5 3 2 2 17" xfId="1321"/>
    <cellStyle name="Normal 5 3 2 2 18" xfId="1322"/>
    <cellStyle name="Normal 5 3 2 2 19" xfId="1323"/>
    <cellStyle name="Normal 5 3 2 2 2" xfId="1324"/>
    <cellStyle name="Normal 5 3 2 2 2 10" xfId="1325"/>
    <cellStyle name="Normal 5 3 2 2 2 11" xfId="1326"/>
    <cellStyle name="Normal 5 3 2 2 2 12" xfId="1327"/>
    <cellStyle name="Normal 5 3 2 2 2 13" xfId="1328"/>
    <cellStyle name="Normal 5 3 2 2 2 2" xfId="1329"/>
    <cellStyle name="Normal 5 3 2 2 2 2 2" xfId="1330"/>
    <cellStyle name="Normal 5 3 2 2 2 2 2 2" xfId="1331"/>
    <cellStyle name="Normal 5 3 2 2 2 2 2 2 2" xfId="1332"/>
    <cellStyle name="Normal 5 3 2 2 2 2 2 3" xfId="1333"/>
    <cellStyle name="Normal 5 3 2 2 2 2 2 4" xfId="1334"/>
    <cellStyle name="Normal 5 3 2 2 2 2 2 5" xfId="1335"/>
    <cellStyle name="Normal 5 3 2 2 2 2 3" xfId="1336"/>
    <cellStyle name="Normal 5 3 2 2 2 2 3 2" xfId="1337"/>
    <cellStyle name="Normal 5 3 2 2 2 2 3 2 2" xfId="1338"/>
    <cellStyle name="Normal 5 3 2 2 2 2 3 3" xfId="1339"/>
    <cellStyle name="Normal 5 3 2 2 2 2 4" xfId="1340"/>
    <cellStyle name="Normal 5 3 2 2 2 2 4 2" xfId="1341"/>
    <cellStyle name="Normal 5 3 2 2 2 2 5" xfId="1342"/>
    <cellStyle name="Normal 5 3 2 2 2 2 6" xfId="1343"/>
    <cellStyle name="Normal 5 3 2 2 2 2 7" xfId="1344"/>
    <cellStyle name="Normal 5 3 2 2 2 3" xfId="1345"/>
    <cellStyle name="Normal 5 3 2 2 2 3 2" xfId="1346"/>
    <cellStyle name="Normal 5 3 2 2 2 3 2 2" xfId="1347"/>
    <cellStyle name="Normal 5 3 2 2 2 3 2 2 2" xfId="1348"/>
    <cellStyle name="Normal 5 3 2 2 2 3 2 3" xfId="1349"/>
    <cellStyle name="Normal 5 3 2 2 2 3 3" xfId="1350"/>
    <cellStyle name="Normal 5 3 2 2 2 3 3 2" xfId="1351"/>
    <cellStyle name="Normal 5 3 2 2 2 3 4" xfId="1352"/>
    <cellStyle name="Normal 5 3 2 2 2 3 5" xfId="1353"/>
    <cellStyle name="Normal 5 3 2 2 2 3 6" xfId="1354"/>
    <cellStyle name="Normal 5 3 2 2 2 4" xfId="1355"/>
    <cellStyle name="Normal 5 3 2 2 2 4 2" xfId="1356"/>
    <cellStyle name="Normal 5 3 2 2 2 4 2 2" xfId="1357"/>
    <cellStyle name="Normal 5 3 2 2 2 4 3" xfId="1358"/>
    <cellStyle name="Normal 5 3 2 2 2 4 4" xfId="1359"/>
    <cellStyle name="Normal 5 3 2 2 2 4 5" xfId="1360"/>
    <cellStyle name="Normal 5 3 2 2 2 5" xfId="1361"/>
    <cellStyle name="Normal 5 3 2 2 2 5 2" xfId="1362"/>
    <cellStyle name="Normal 5 3 2 2 2 5 2 2" xfId="1363"/>
    <cellStyle name="Normal 5 3 2 2 2 5 3" xfId="1364"/>
    <cellStyle name="Normal 5 3 2 2 2 5 4" xfId="1365"/>
    <cellStyle name="Normal 5 3 2 2 2 5 5" xfId="1366"/>
    <cellStyle name="Normal 5 3 2 2 2 6" xfId="1367"/>
    <cellStyle name="Normal 5 3 2 2 2 6 2" xfId="1368"/>
    <cellStyle name="Normal 5 3 2 2 2 7" xfId="1369"/>
    <cellStyle name="Normal 5 3 2 2 2 8" xfId="1370"/>
    <cellStyle name="Normal 5 3 2 2 2 9" xfId="1371"/>
    <cellStyle name="Normal 5 3 2 2 3" xfId="1372"/>
    <cellStyle name="Normal 5 3 2 2 3 2" xfId="1373"/>
    <cellStyle name="Normal 5 3 2 2 3 2 2" xfId="1374"/>
    <cellStyle name="Normal 5 3 2 2 3 2 2 2" xfId="1375"/>
    <cellStyle name="Normal 5 3 2 2 3 2 2 2 2" xfId="1376"/>
    <cellStyle name="Normal 5 3 2 2 3 2 2 3" xfId="1377"/>
    <cellStyle name="Normal 5 3 2 2 3 2 2 4" xfId="1378"/>
    <cellStyle name="Normal 5 3 2 2 3 2 2 5" xfId="1379"/>
    <cellStyle name="Normal 5 3 2 2 3 2 3" xfId="1380"/>
    <cellStyle name="Normal 5 3 2 2 3 2 3 2" xfId="1381"/>
    <cellStyle name="Normal 5 3 2 2 3 2 3 2 2" xfId="1382"/>
    <cellStyle name="Normal 5 3 2 2 3 2 3 3" xfId="1383"/>
    <cellStyle name="Normal 5 3 2 2 3 2 4" xfId="1384"/>
    <cellStyle name="Normal 5 3 2 2 3 2 4 2" xfId="1385"/>
    <cellStyle name="Normal 5 3 2 2 3 2 5" xfId="1386"/>
    <cellStyle name="Normal 5 3 2 2 3 2 6" xfId="1387"/>
    <cellStyle name="Normal 5 3 2 2 3 2 7" xfId="1388"/>
    <cellStyle name="Normal 5 3 2 2 3 3" xfId="1389"/>
    <cellStyle name="Normal 5 3 2 2 3 3 2" xfId="1390"/>
    <cellStyle name="Normal 5 3 2 2 3 3 2 2" xfId="1391"/>
    <cellStyle name="Normal 5 3 2 2 3 3 2 2 2" xfId="1392"/>
    <cellStyle name="Normal 5 3 2 2 3 3 2 3" xfId="1393"/>
    <cellStyle name="Normal 5 3 2 2 3 3 3" xfId="1394"/>
    <cellStyle name="Normal 5 3 2 2 3 3 3 2" xfId="1395"/>
    <cellStyle name="Normal 5 3 2 2 3 3 4" xfId="1396"/>
    <cellStyle name="Normal 5 3 2 2 3 3 5" xfId="1397"/>
    <cellStyle name="Normal 5 3 2 2 3 3 6" xfId="1398"/>
    <cellStyle name="Normal 5 3 2 2 3 4" xfId="1399"/>
    <cellStyle name="Normal 5 3 2 2 3 4 2" xfId="1400"/>
    <cellStyle name="Normal 5 3 2 2 3 4 2 2" xfId="1401"/>
    <cellStyle name="Normal 5 3 2 2 3 4 3" xfId="1402"/>
    <cellStyle name="Normal 5 3 2 2 3 4 4" xfId="1403"/>
    <cellStyle name="Normal 5 3 2 2 3 4 5" xfId="1404"/>
    <cellStyle name="Normal 5 3 2 2 3 5" xfId="1405"/>
    <cellStyle name="Normal 5 3 2 2 3 5 2" xfId="1406"/>
    <cellStyle name="Normal 5 3 2 2 3 5 2 2" xfId="1407"/>
    <cellStyle name="Normal 5 3 2 2 3 5 3" xfId="1408"/>
    <cellStyle name="Normal 5 3 2 2 3 6" xfId="1409"/>
    <cellStyle name="Normal 5 3 2 2 3 6 2" xfId="1410"/>
    <cellStyle name="Normal 5 3 2 2 3 7" xfId="1411"/>
    <cellStyle name="Normal 5 3 2 2 3 8" xfId="1412"/>
    <cellStyle name="Normal 5 3 2 2 3 9" xfId="1413"/>
    <cellStyle name="Normal 5 3 2 2 4" xfId="1414"/>
    <cellStyle name="Normal 5 3 2 2 4 2" xfId="1415"/>
    <cellStyle name="Normal 5 3 2 2 4 2 2" xfId="1416"/>
    <cellStyle name="Normal 5 3 2 2 4 2 2 2" xfId="1417"/>
    <cellStyle name="Normal 5 3 2 2 4 2 2 2 2" xfId="1418"/>
    <cellStyle name="Normal 5 3 2 2 4 2 2 3" xfId="1419"/>
    <cellStyle name="Normal 5 3 2 2 4 2 3" xfId="1420"/>
    <cellStyle name="Normal 5 3 2 2 4 2 3 2" xfId="1421"/>
    <cellStyle name="Normal 5 3 2 2 4 2 4" xfId="1422"/>
    <cellStyle name="Normal 5 3 2 2 4 2 5" xfId="1423"/>
    <cellStyle name="Normal 5 3 2 2 4 2 6" xfId="1424"/>
    <cellStyle name="Normal 5 3 2 2 4 3" xfId="1425"/>
    <cellStyle name="Normal 5 3 2 2 4 3 2" xfId="1426"/>
    <cellStyle name="Normal 5 3 2 2 4 3 2 2" xfId="1427"/>
    <cellStyle name="Normal 5 3 2 2 4 3 3" xfId="1428"/>
    <cellStyle name="Normal 5 3 2 2 4 3 4" xfId="1429"/>
    <cellStyle name="Normal 5 3 2 2 4 3 5" xfId="1430"/>
    <cellStyle name="Normal 5 3 2 2 4 4" xfId="1431"/>
    <cellStyle name="Normal 5 3 2 2 4 4 2" xfId="1432"/>
    <cellStyle name="Normal 5 3 2 2 4 4 2 2" xfId="1433"/>
    <cellStyle name="Normal 5 3 2 2 4 4 3" xfId="1434"/>
    <cellStyle name="Normal 5 3 2 2 4 5" xfId="1435"/>
    <cellStyle name="Normal 5 3 2 2 4 5 2" xfId="1436"/>
    <cellStyle name="Normal 5 3 2 2 4 6" xfId="1437"/>
    <cellStyle name="Normal 5 3 2 2 4 7" xfId="1438"/>
    <cellStyle name="Normal 5 3 2 2 4 8" xfId="1439"/>
    <cellStyle name="Normal 5 3 2 2 5" xfId="1440"/>
    <cellStyle name="Normal 5 3 2 2 5 2" xfId="1441"/>
    <cellStyle name="Normal 5 3 2 2 5 2 2" xfId="1442"/>
    <cellStyle name="Normal 5 3 2 2 5 2 2 2" xfId="1443"/>
    <cellStyle name="Normal 5 3 2 2 5 2 3" xfId="1444"/>
    <cellStyle name="Normal 5 3 2 2 5 2 4" xfId="1445"/>
    <cellStyle name="Normal 5 3 2 2 5 2 5" xfId="1446"/>
    <cellStyle name="Normal 5 3 2 2 5 3" xfId="1447"/>
    <cellStyle name="Normal 5 3 2 2 5 3 2" xfId="1448"/>
    <cellStyle name="Normal 5 3 2 2 5 3 2 2" xfId="1449"/>
    <cellStyle name="Normal 5 3 2 2 5 3 3" xfId="1450"/>
    <cellStyle name="Normal 5 3 2 2 5 4" xfId="1451"/>
    <cellStyle name="Normal 5 3 2 2 5 4 2" xfId="1452"/>
    <cellStyle name="Normal 5 3 2 2 5 5" xfId="1453"/>
    <cellStyle name="Normal 5 3 2 2 5 6" xfId="1454"/>
    <cellStyle name="Normal 5 3 2 2 5 7" xfId="1455"/>
    <cellStyle name="Normal 5 3 2 2 6" xfId="1456"/>
    <cellStyle name="Normal 5 3 2 2 6 2" xfId="1457"/>
    <cellStyle name="Normal 5 3 2 2 6 2 2" xfId="1458"/>
    <cellStyle name="Normal 5 3 2 2 6 2 2 2" xfId="1459"/>
    <cellStyle name="Normal 5 3 2 2 6 2 3" xfId="1460"/>
    <cellStyle name="Normal 5 3 2 2 6 3" xfId="1461"/>
    <cellStyle name="Normal 5 3 2 2 6 3 2" xfId="1462"/>
    <cellStyle name="Normal 5 3 2 2 6 4" xfId="1463"/>
    <cellStyle name="Normal 5 3 2 2 6 5" xfId="1464"/>
    <cellStyle name="Normal 5 3 2 2 6 6" xfId="1465"/>
    <cellStyle name="Normal 5 3 2 2 7" xfId="1466"/>
    <cellStyle name="Normal 5 3 2 2 7 2" xfId="1467"/>
    <cellStyle name="Normal 5 3 2 2 7 2 2" xfId="1468"/>
    <cellStyle name="Normal 5 3 2 2 7 3" xfId="1469"/>
    <cellStyle name="Normal 5 3 2 2 7 4" xfId="1470"/>
    <cellStyle name="Normal 5 3 2 2 7 5" xfId="1471"/>
    <cellStyle name="Normal 5 3 2 2 8" xfId="1472"/>
    <cellStyle name="Normal 5 3 2 2 8 2" xfId="1473"/>
    <cellStyle name="Normal 5 3 2 2 8 2 2" xfId="1474"/>
    <cellStyle name="Normal 5 3 2 2 8 3" xfId="1475"/>
    <cellStyle name="Normal 5 3 2 2 8 4" xfId="1476"/>
    <cellStyle name="Normal 5 3 2 2 8 5" xfId="1477"/>
    <cellStyle name="Normal 5 3 2 2 9" xfId="1478"/>
    <cellStyle name="Normal 5 3 2 2 9 2" xfId="1479"/>
    <cellStyle name="Normal 5 3 2 20" xfId="1480"/>
    <cellStyle name="Normal 5 3 2 21" xfId="1481"/>
    <cellStyle name="Normal 5 3 2 3" xfId="1482"/>
    <cellStyle name="Normal 5 3 2 3 10" xfId="1483"/>
    <cellStyle name="Normal 5 3 2 3 11" xfId="1484"/>
    <cellStyle name="Normal 5 3 2 3 12" xfId="1485"/>
    <cellStyle name="Normal 5 3 2 3 13" xfId="1486"/>
    <cellStyle name="Normal 5 3 2 3 2" xfId="1487"/>
    <cellStyle name="Normal 5 3 2 3 2 2" xfId="1488"/>
    <cellStyle name="Normal 5 3 2 3 2 2 2" xfId="1489"/>
    <cellStyle name="Normal 5 3 2 3 2 2 2 2" xfId="1490"/>
    <cellStyle name="Normal 5 3 2 3 2 2 3" xfId="1491"/>
    <cellStyle name="Normal 5 3 2 3 2 2 4" xfId="1492"/>
    <cellStyle name="Normal 5 3 2 3 2 2 5" xfId="1493"/>
    <cellStyle name="Normal 5 3 2 3 2 3" xfId="1494"/>
    <cellStyle name="Normal 5 3 2 3 2 3 2" xfId="1495"/>
    <cellStyle name="Normal 5 3 2 3 2 3 2 2" xfId="1496"/>
    <cellStyle name="Normal 5 3 2 3 2 3 3" xfId="1497"/>
    <cellStyle name="Normal 5 3 2 3 2 4" xfId="1498"/>
    <cellStyle name="Normal 5 3 2 3 2 4 2" xfId="1499"/>
    <cellStyle name="Normal 5 3 2 3 2 5" xfId="1500"/>
    <cellStyle name="Normal 5 3 2 3 2 6" xfId="1501"/>
    <cellStyle name="Normal 5 3 2 3 2 7" xfId="1502"/>
    <cellStyle name="Normal 5 3 2 3 3" xfId="1503"/>
    <cellStyle name="Normal 5 3 2 3 3 2" xfId="1504"/>
    <cellStyle name="Normal 5 3 2 3 3 2 2" xfId="1505"/>
    <cellStyle name="Normal 5 3 2 3 3 2 2 2" xfId="1506"/>
    <cellStyle name="Normal 5 3 2 3 3 2 3" xfId="1507"/>
    <cellStyle name="Normal 5 3 2 3 3 3" xfId="1508"/>
    <cellStyle name="Normal 5 3 2 3 3 3 2" xfId="1509"/>
    <cellStyle name="Normal 5 3 2 3 3 4" xfId="1510"/>
    <cellStyle name="Normal 5 3 2 3 3 5" xfId="1511"/>
    <cellStyle name="Normal 5 3 2 3 3 6" xfId="1512"/>
    <cellStyle name="Normal 5 3 2 3 4" xfId="1513"/>
    <cellStyle name="Normal 5 3 2 3 4 2" xfId="1514"/>
    <cellStyle name="Normal 5 3 2 3 4 2 2" xfId="1515"/>
    <cellStyle name="Normal 5 3 2 3 4 3" xfId="1516"/>
    <cellStyle name="Normal 5 3 2 3 4 4" xfId="1517"/>
    <cellStyle name="Normal 5 3 2 3 4 5" xfId="1518"/>
    <cellStyle name="Normal 5 3 2 3 5" xfId="1519"/>
    <cellStyle name="Normal 5 3 2 3 5 2" xfId="1520"/>
    <cellStyle name="Normal 5 3 2 3 5 2 2" xfId="1521"/>
    <cellStyle name="Normal 5 3 2 3 5 3" xfId="1522"/>
    <cellStyle name="Normal 5 3 2 3 5 4" xfId="1523"/>
    <cellStyle name="Normal 5 3 2 3 5 5" xfId="1524"/>
    <cellStyle name="Normal 5 3 2 3 6" xfId="1525"/>
    <cellStyle name="Normal 5 3 2 3 6 2" xfId="1526"/>
    <cellStyle name="Normal 5 3 2 3 7" xfId="1527"/>
    <cellStyle name="Normal 5 3 2 3 8" xfId="1528"/>
    <cellStyle name="Normal 5 3 2 3 9" xfId="1529"/>
    <cellStyle name="Normal 5 3 2 4" xfId="1530"/>
    <cellStyle name="Normal 5 3 2 4 10" xfId="1531"/>
    <cellStyle name="Normal 5 3 2 4 11" xfId="1532"/>
    <cellStyle name="Normal 5 3 2 4 12" xfId="1533"/>
    <cellStyle name="Normal 5 3 2 4 13" xfId="1534"/>
    <cellStyle name="Normal 5 3 2 4 2" xfId="1535"/>
    <cellStyle name="Normal 5 3 2 4 2 2" xfId="1536"/>
    <cellStyle name="Normal 5 3 2 4 2 2 2" xfId="1537"/>
    <cellStyle name="Normal 5 3 2 4 2 2 2 2" xfId="1538"/>
    <cellStyle name="Normal 5 3 2 4 2 2 3" xfId="1539"/>
    <cellStyle name="Normal 5 3 2 4 2 2 4" xfId="1540"/>
    <cellStyle name="Normal 5 3 2 4 2 2 5" xfId="1541"/>
    <cellStyle name="Normal 5 3 2 4 2 3" xfId="1542"/>
    <cellStyle name="Normal 5 3 2 4 2 3 2" xfId="1543"/>
    <cellStyle name="Normal 5 3 2 4 2 3 2 2" xfId="1544"/>
    <cellStyle name="Normal 5 3 2 4 2 3 3" xfId="1545"/>
    <cellStyle name="Normal 5 3 2 4 2 4" xfId="1546"/>
    <cellStyle name="Normal 5 3 2 4 2 4 2" xfId="1547"/>
    <cellStyle name="Normal 5 3 2 4 2 5" xfId="1548"/>
    <cellStyle name="Normal 5 3 2 4 2 6" xfId="1549"/>
    <cellStyle name="Normal 5 3 2 4 2 7" xfId="1550"/>
    <cellStyle name="Normal 5 3 2 4 3" xfId="1551"/>
    <cellStyle name="Normal 5 3 2 4 3 2" xfId="1552"/>
    <cellStyle name="Normal 5 3 2 4 3 2 2" xfId="1553"/>
    <cellStyle name="Normal 5 3 2 4 3 2 2 2" xfId="1554"/>
    <cellStyle name="Normal 5 3 2 4 3 2 3" xfId="1555"/>
    <cellStyle name="Normal 5 3 2 4 3 3" xfId="1556"/>
    <cellStyle name="Normal 5 3 2 4 3 3 2" xfId="1557"/>
    <cellStyle name="Normal 5 3 2 4 3 4" xfId="1558"/>
    <cellStyle name="Normal 5 3 2 4 3 5" xfId="1559"/>
    <cellStyle name="Normal 5 3 2 4 3 6" xfId="1560"/>
    <cellStyle name="Normal 5 3 2 4 4" xfId="1561"/>
    <cellStyle name="Normal 5 3 2 4 4 2" xfId="1562"/>
    <cellStyle name="Normal 5 3 2 4 4 2 2" xfId="1563"/>
    <cellStyle name="Normal 5 3 2 4 4 3" xfId="1564"/>
    <cellStyle name="Normal 5 3 2 4 4 4" xfId="1565"/>
    <cellStyle name="Normal 5 3 2 4 4 5" xfId="1566"/>
    <cellStyle name="Normal 5 3 2 4 5" xfId="1567"/>
    <cellStyle name="Normal 5 3 2 4 5 2" xfId="1568"/>
    <cellStyle name="Normal 5 3 2 4 5 2 2" xfId="1569"/>
    <cellStyle name="Normal 5 3 2 4 5 3" xfId="1570"/>
    <cellStyle name="Normal 5 3 2 4 5 4" xfId="1571"/>
    <cellStyle name="Normal 5 3 2 4 5 5" xfId="1572"/>
    <cellStyle name="Normal 5 3 2 4 6" xfId="1573"/>
    <cellStyle name="Normal 5 3 2 4 6 2" xfId="1574"/>
    <cellStyle name="Normal 5 3 2 4 7" xfId="1575"/>
    <cellStyle name="Normal 5 3 2 4 8" xfId="1576"/>
    <cellStyle name="Normal 5 3 2 4 9" xfId="1577"/>
    <cellStyle name="Normal 5 3 2 5" xfId="1578"/>
    <cellStyle name="Normal 5 3 2 5 2" xfId="1579"/>
    <cellStyle name="Normal 5 3 2 5 2 2" xfId="1580"/>
    <cellStyle name="Normal 5 3 2 5 2 2 2" xfId="1581"/>
    <cellStyle name="Normal 5 3 2 5 2 2 2 2" xfId="1582"/>
    <cellStyle name="Normal 5 3 2 5 2 2 3" xfId="1583"/>
    <cellStyle name="Normal 5 3 2 5 2 2 4" xfId="1584"/>
    <cellStyle name="Normal 5 3 2 5 2 2 5" xfId="1585"/>
    <cellStyle name="Normal 5 3 2 5 2 3" xfId="1586"/>
    <cellStyle name="Normal 5 3 2 5 2 3 2" xfId="1587"/>
    <cellStyle name="Normal 5 3 2 5 2 3 2 2" xfId="1588"/>
    <cellStyle name="Normal 5 3 2 5 2 3 3" xfId="1589"/>
    <cellStyle name="Normal 5 3 2 5 2 4" xfId="1590"/>
    <cellStyle name="Normal 5 3 2 5 2 4 2" xfId="1591"/>
    <cellStyle name="Normal 5 3 2 5 2 5" xfId="1592"/>
    <cellStyle name="Normal 5 3 2 5 2 6" xfId="1593"/>
    <cellStyle name="Normal 5 3 2 5 2 7" xfId="1594"/>
    <cellStyle name="Normal 5 3 2 5 3" xfId="1595"/>
    <cellStyle name="Normal 5 3 2 5 3 2" xfId="1596"/>
    <cellStyle name="Normal 5 3 2 5 3 2 2" xfId="1597"/>
    <cellStyle name="Normal 5 3 2 5 3 2 2 2" xfId="1598"/>
    <cellStyle name="Normal 5 3 2 5 3 2 3" xfId="1599"/>
    <cellStyle name="Normal 5 3 2 5 3 3" xfId="1600"/>
    <cellStyle name="Normal 5 3 2 5 3 3 2" xfId="1601"/>
    <cellStyle name="Normal 5 3 2 5 3 4" xfId="1602"/>
    <cellStyle name="Normal 5 3 2 5 3 5" xfId="1603"/>
    <cellStyle name="Normal 5 3 2 5 3 6" xfId="1604"/>
    <cellStyle name="Normal 5 3 2 5 4" xfId="1605"/>
    <cellStyle name="Normal 5 3 2 5 4 2" xfId="1606"/>
    <cellStyle name="Normal 5 3 2 5 4 2 2" xfId="1607"/>
    <cellStyle name="Normal 5 3 2 5 4 3" xfId="1608"/>
    <cellStyle name="Normal 5 3 2 5 4 4" xfId="1609"/>
    <cellStyle name="Normal 5 3 2 5 4 5" xfId="1610"/>
    <cellStyle name="Normal 5 3 2 5 5" xfId="1611"/>
    <cellStyle name="Normal 5 3 2 5 5 2" xfId="1612"/>
    <cellStyle name="Normal 5 3 2 5 5 2 2" xfId="1613"/>
    <cellStyle name="Normal 5 3 2 5 5 3" xfId="1614"/>
    <cellStyle name="Normal 5 3 2 5 6" xfId="1615"/>
    <cellStyle name="Normal 5 3 2 5 6 2" xfId="1616"/>
    <cellStyle name="Normal 5 3 2 5 7" xfId="1617"/>
    <cellStyle name="Normal 5 3 2 5 8" xfId="1618"/>
    <cellStyle name="Normal 5 3 2 5 9" xfId="1619"/>
    <cellStyle name="Normal 5 3 2 6" xfId="1620"/>
    <cellStyle name="Normal 5 3 2 6 2" xfId="1621"/>
    <cellStyle name="Normal 5 3 2 6 2 2" xfId="1622"/>
    <cellStyle name="Normal 5 3 2 6 2 2 2" xfId="1623"/>
    <cellStyle name="Normal 5 3 2 6 2 2 2 2" xfId="1624"/>
    <cellStyle name="Normal 5 3 2 6 2 2 3" xfId="1625"/>
    <cellStyle name="Normal 5 3 2 6 2 3" xfId="1626"/>
    <cellStyle name="Normal 5 3 2 6 2 3 2" xfId="1627"/>
    <cellStyle name="Normal 5 3 2 6 2 4" xfId="1628"/>
    <cellStyle name="Normal 5 3 2 6 2 5" xfId="1629"/>
    <cellStyle name="Normal 5 3 2 6 2 6" xfId="1630"/>
    <cellStyle name="Normal 5 3 2 6 3" xfId="1631"/>
    <cellStyle name="Normal 5 3 2 6 3 2" xfId="1632"/>
    <cellStyle name="Normal 5 3 2 6 3 2 2" xfId="1633"/>
    <cellStyle name="Normal 5 3 2 6 3 3" xfId="1634"/>
    <cellStyle name="Normal 5 3 2 6 3 4" xfId="1635"/>
    <cellStyle name="Normal 5 3 2 6 3 5" xfId="1636"/>
    <cellStyle name="Normal 5 3 2 6 4" xfId="1637"/>
    <cellStyle name="Normal 5 3 2 6 4 2" xfId="1638"/>
    <cellStyle name="Normal 5 3 2 6 4 2 2" xfId="1639"/>
    <cellStyle name="Normal 5 3 2 6 4 3" xfId="1640"/>
    <cellStyle name="Normal 5 3 2 6 5" xfId="1641"/>
    <cellStyle name="Normal 5 3 2 6 5 2" xfId="1642"/>
    <cellStyle name="Normal 5 3 2 6 6" xfId="1643"/>
    <cellStyle name="Normal 5 3 2 6 7" xfId="1644"/>
    <cellStyle name="Normal 5 3 2 6 8" xfId="1645"/>
    <cellStyle name="Normal 5 3 2 7" xfId="1646"/>
    <cellStyle name="Normal 5 3 2 7 2" xfId="1647"/>
    <cellStyle name="Normal 5 3 2 7 2 2" xfId="1648"/>
    <cellStyle name="Normal 5 3 2 7 2 2 2" xfId="1649"/>
    <cellStyle name="Normal 5 3 2 7 2 3" xfId="1650"/>
    <cellStyle name="Normal 5 3 2 7 2 4" xfId="1651"/>
    <cellStyle name="Normal 5 3 2 7 2 5" xfId="1652"/>
    <cellStyle name="Normal 5 3 2 7 3" xfId="1653"/>
    <cellStyle name="Normal 5 3 2 7 3 2" xfId="1654"/>
    <cellStyle name="Normal 5 3 2 7 3 2 2" xfId="1655"/>
    <cellStyle name="Normal 5 3 2 7 3 3" xfId="1656"/>
    <cellStyle name="Normal 5 3 2 7 4" xfId="1657"/>
    <cellStyle name="Normal 5 3 2 7 4 2" xfId="1658"/>
    <cellStyle name="Normal 5 3 2 7 5" xfId="1659"/>
    <cellStyle name="Normal 5 3 2 7 6" xfId="1660"/>
    <cellStyle name="Normal 5 3 2 7 7" xfId="1661"/>
    <cellStyle name="Normal 5 3 2 8" xfId="1662"/>
    <cellStyle name="Normal 5 3 2 8 2" xfId="1663"/>
    <cellStyle name="Normal 5 3 2 8 2 2" xfId="1664"/>
    <cellStyle name="Normal 5 3 2 8 2 2 2" xfId="1665"/>
    <cellStyle name="Normal 5 3 2 8 2 3" xfId="1666"/>
    <cellStyle name="Normal 5 3 2 8 3" xfId="1667"/>
    <cellStyle name="Normal 5 3 2 8 3 2" xfId="1668"/>
    <cellStyle name="Normal 5 3 2 8 4" xfId="1669"/>
    <cellStyle name="Normal 5 3 2 8 5" xfId="1670"/>
    <cellStyle name="Normal 5 3 2 8 6" xfId="1671"/>
    <cellStyle name="Normal 5 3 2 9" xfId="1672"/>
    <cellStyle name="Normal 5 3 2 9 2" xfId="1673"/>
    <cellStyle name="Normal 5 3 2 9 2 2" xfId="1674"/>
    <cellStyle name="Normal 5 3 2 9 3" xfId="1675"/>
    <cellStyle name="Normal 5 3 2 9 4" xfId="1676"/>
    <cellStyle name="Normal 5 3 2 9 5" xfId="1677"/>
    <cellStyle name="Normal 5 3 20" xfId="1678"/>
    <cellStyle name="Normal 5 3 21" xfId="1679"/>
    <cellStyle name="Normal 5 3 22" xfId="1680"/>
    <cellStyle name="Normal 5 3 3" xfId="1681"/>
    <cellStyle name="Normal 5 3 3 10" xfId="1682"/>
    <cellStyle name="Normal 5 3 3 10 2" xfId="1683"/>
    <cellStyle name="Normal 5 3 3 11" xfId="1684"/>
    <cellStyle name="Normal 5 3 3 12" xfId="1685"/>
    <cellStyle name="Normal 5 3 3 13" xfId="1686"/>
    <cellStyle name="Normal 5 3 3 14" xfId="1687"/>
    <cellStyle name="Normal 5 3 3 15" xfId="1688"/>
    <cellStyle name="Normal 5 3 3 16" xfId="1689"/>
    <cellStyle name="Normal 5 3 3 17" xfId="1690"/>
    <cellStyle name="Normal 5 3 3 18" xfId="1691"/>
    <cellStyle name="Normal 5 3 3 19" xfId="1692"/>
    <cellStyle name="Normal 5 3 3 2" xfId="1693"/>
    <cellStyle name="Normal 5 3 3 2 10" xfId="1694"/>
    <cellStyle name="Normal 5 3 3 2 11" xfId="1695"/>
    <cellStyle name="Normal 5 3 3 2 12" xfId="1696"/>
    <cellStyle name="Normal 5 3 3 2 13" xfId="1697"/>
    <cellStyle name="Normal 5 3 3 2 2" xfId="1698"/>
    <cellStyle name="Normal 5 3 3 2 2 2" xfId="1699"/>
    <cellStyle name="Normal 5 3 3 2 2 2 2" xfId="1700"/>
    <cellStyle name="Normal 5 3 3 2 2 2 2 2" xfId="1701"/>
    <cellStyle name="Normal 5 3 3 2 2 2 3" xfId="1702"/>
    <cellStyle name="Normal 5 3 3 2 2 2 4" xfId="1703"/>
    <cellStyle name="Normal 5 3 3 2 2 2 5" xfId="1704"/>
    <cellStyle name="Normal 5 3 3 2 2 3" xfId="1705"/>
    <cellStyle name="Normal 5 3 3 2 2 3 2" xfId="1706"/>
    <cellStyle name="Normal 5 3 3 2 2 3 2 2" xfId="1707"/>
    <cellStyle name="Normal 5 3 3 2 2 3 3" xfId="1708"/>
    <cellStyle name="Normal 5 3 3 2 2 4" xfId="1709"/>
    <cellStyle name="Normal 5 3 3 2 2 4 2" xfId="1710"/>
    <cellStyle name="Normal 5 3 3 2 2 5" xfId="1711"/>
    <cellStyle name="Normal 5 3 3 2 2 6" xfId="1712"/>
    <cellStyle name="Normal 5 3 3 2 2 7" xfId="1713"/>
    <cellStyle name="Normal 5 3 3 2 3" xfId="1714"/>
    <cellStyle name="Normal 5 3 3 2 3 2" xfId="1715"/>
    <cellStyle name="Normal 5 3 3 2 3 2 2" xfId="1716"/>
    <cellStyle name="Normal 5 3 3 2 3 2 2 2" xfId="1717"/>
    <cellStyle name="Normal 5 3 3 2 3 2 3" xfId="1718"/>
    <cellStyle name="Normal 5 3 3 2 3 3" xfId="1719"/>
    <cellStyle name="Normal 5 3 3 2 3 3 2" xfId="1720"/>
    <cellStyle name="Normal 5 3 3 2 3 4" xfId="1721"/>
    <cellStyle name="Normal 5 3 3 2 3 5" xfId="1722"/>
    <cellStyle name="Normal 5 3 3 2 3 6" xfId="1723"/>
    <cellStyle name="Normal 5 3 3 2 4" xfId="1724"/>
    <cellStyle name="Normal 5 3 3 2 4 2" xfId="1725"/>
    <cellStyle name="Normal 5 3 3 2 4 2 2" xfId="1726"/>
    <cellStyle name="Normal 5 3 3 2 4 3" xfId="1727"/>
    <cellStyle name="Normal 5 3 3 2 4 4" xfId="1728"/>
    <cellStyle name="Normal 5 3 3 2 4 5" xfId="1729"/>
    <cellStyle name="Normal 5 3 3 2 5" xfId="1730"/>
    <cellStyle name="Normal 5 3 3 2 5 2" xfId="1731"/>
    <cellStyle name="Normal 5 3 3 2 5 2 2" xfId="1732"/>
    <cellStyle name="Normal 5 3 3 2 5 3" xfId="1733"/>
    <cellStyle name="Normal 5 3 3 2 5 4" xfId="1734"/>
    <cellStyle name="Normal 5 3 3 2 5 5" xfId="1735"/>
    <cellStyle name="Normal 5 3 3 2 6" xfId="1736"/>
    <cellStyle name="Normal 5 3 3 2 6 2" xfId="1737"/>
    <cellStyle name="Normal 5 3 3 2 7" xfId="1738"/>
    <cellStyle name="Normal 5 3 3 2 8" xfId="1739"/>
    <cellStyle name="Normal 5 3 3 2 9" xfId="1740"/>
    <cellStyle name="Normal 5 3 3 3" xfId="1741"/>
    <cellStyle name="Normal 5 3 3 3 2" xfId="1742"/>
    <cellStyle name="Normal 5 3 3 3 2 2" xfId="1743"/>
    <cellStyle name="Normal 5 3 3 3 2 2 2" xfId="1744"/>
    <cellStyle name="Normal 5 3 3 3 2 2 2 2" xfId="1745"/>
    <cellStyle name="Normal 5 3 3 3 2 2 3" xfId="1746"/>
    <cellStyle name="Normal 5 3 3 3 2 2 4" xfId="1747"/>
    <cellStyle name="Normal 5 3 3 3 2 2 5" xfId="1748"/>
    <cellStyle name="Normal 5 3 3 3 2 3" xfId="1749"/>
    <cellStyle name="Normal 5 3 3 3 2 3 2" xfId="1750"/>
    <cellStyle name="Normal 5 3 3 3 2 3 2 2" xfId="1751"/>
    <cellStyle name="Normal 5 3 3 3 2 3 3" xfId="1752"/>
    <cellStyle name="Normal 5 3 3 3 2 4" xfId="1753"/>
    <cellStyle name="Normal 5 3 3 3 2 4 2" xfId="1754"/>
    <cellStyle name="Normal 5 3 3 3 2 5" xfId="1755"/>
    <cellStyle name="Normal 5 3 3 3 2 6" xfId="1756"/>
    <cellStyle name="Normal 5 3 3 3 2 7" xfId="1757"/>
    <cellStyle name="Normal 5 3 3 3 3" xfId="1758"/>
    <cellStyle name="Normal 5 3 3 3 3 2" xfId="1759"/>
    <cellStyle name="Normal 5 3 3 3 3 2 2" xfId="1760"/>
    <cellStyle name="Normal 5 3 3 3 3 2 2 2" xfId="1761"/>
    <cellStyle name="Normal 5 3 3 3 3 2 3" xfId="1762"/>
    <cellStyle name="Normal 5 3 3 3 3 3" xfId="1763"/>
    <cellStyle name="Normal 5 3 3 3 3 3 2" xfId="1764"/>
    <cellStyle name="Normal 5 3 3 3 3 4" xfId="1765"/>
    <cellStyle name="Normal 5 3 3 3 3 5" xfId="1766"/>
    <cellStyle name="Normal 5 3 3 3 3 6" xfId="1767"/>
    <cellStyle name="Normal 5 3 3 3 4" xfId="1768"/>
    <cellStyle name="Normal 5 3 3 3 4 2" xfId="1769"/>
    <cellStyle name="Normal 5 3 3 3 4 2 2" xfId="1770"/>
    <cellStyle name="Normal 5 3 3 3 4 3" xfId="1771"/>
    <cellStyle name="Normal 5 3 3 3 4 4" xfId="1772"/>
    <cellStyle name="Normal 5 3 3 3 4 5" xfId="1773"/>
    <cellStyle name="Normal 5 3 3 3 5" xfId="1774"/>
    <cellStyle name="Normal 5 3 3 3 5 2" xfId="1775"/>
    <cellStyle name="Normal 5 3 3 3 5 2 2" xfId="1776"/>
    <cellStyle name="Normal 5 3 3 3 5 3" xfId="1777"/>
    <cellStyle name="Normal 5 3 3 3 6" xfId="1778"/>
    <cellStyle name="Normal 5 3 3 3 6 2" xfId="1779"/>
    <cellStyle name="Normal 5 3 3 3 7" xfId="1780"/>
    <cellStyle name="Normal 5 3 3 3 8" xfId="1781"/>
    <cellStyle name="Normal 5 3 3 3 9" xfId="1782"/>
    <cellStyle name="Normal 5 3 3 4" xfId="1783"/>
    <cellStyle name="Normal 5 3 3 4 2" xfId="1784"/>
    <cellStyle name="Normal 5 3 3 4 2 2" xfId="1785"/>
    <cellStyle name="Normal 5 3 3 4 2 2 2" xfId="1786"/>
    <cellStyle name="Normal 5 3 3 4 2 2 2 2" xfId="1787"/>
    <cellStyle name="Normal 5 3 3 4 2 2 3" xfId="1788"/>
    <cellStyle name="Normal 5 3 3 4 2 3" xfId="1789"/>
    <cellStyle name="Normal 5 3 3 4 2 3 2" xfId="1790"/>
    <cellStyle name="Normal 5 3 3 4 2 4" xfId="1791"/>
    <cellStyle name="Normal 5 3 3 4 2 5" xfId="1792"/>
    <cellStyle name="Normal 5 3 3 4 2 6" xfId="1793"/>
    <cellStyle name="Normal 5 3 3 4 3" xfId="1794"/>
    <cellStyle name="Normal 5 3 3 4 3 2" xfId="1795"/>
    <cellStyle name="Normal 5 3 3 4 3 2 2" xfId="1796"/>
    <cellStyle name="Normal 5 3 3 4 3 3" xfId="1797"/>
    <cellStyle name="Normal 5 3 3 4 3 4" xfId="1798"/>
    <cellStyle name="Normal 5 3 3 4 3 5" xfId="1799"/>
    <cellStyle name="Normal 5 3 3 4 4" xfId="1800"/>
    <cellStyle name="Normal 5 3 3 4 4 2" xfId="1801"/>
    <cellStyle name="Normal 5 3 3 4 4 2 2" xfId="1802"/>
    <cellStyle name="Normal 5 3 3 4 4 3" xfId="1803"/>
    <cellStyle name="Normal 5 3 3 4 5" xfId="1804"/>
    <cellStyle name="Normal 5 3 3 4 5 2" xfId="1805"/>
    <cellStyle name="Normal 5 3 3 4 6" xfId="1806"/>
    <cellStyle name="Normal 5 3 3 4 7" xfId="1807"/>
    <cellStyle name="Normal 5 3 3 4 8" xfId="1808"/>
    <cellStyle name="Normal 5 3 3 5" xfId="1809"/>
    <cellStyle name="Normal 5 3 3 5 2" xfId="1810"/>
    <cellStyle name="Normal 5 3 3 5 2 2" xfId="1811"/>
    <cellStyle name="Normal 5 3 3 5 2 2 2" xfId="1812"/>
    <cellStyle name="Normal 5 3 3 5 2 3" xfId="1813"/>
    <cellStyle name="Normal 5 3 3 5 2 4" xfId="1814"/>
    <cellStyle name="Normal 5 3 3 5 2 5" xfId="1815"/>
    <cellStyle name="Normal 5 3 3 5 3" xfId="1816"/>
    <cellStyle name="Normal 5 3 3 5 3 2" xfId="1817"/>
    <cellStyle name="Normal 5 3 3 5 3 2 2" xfId="1818"/>
    <cellStyle name="Normal 5 3 3 5 3 3" xfId="1819"/>
    <cellStyle name="Normal 5 3 3 5 4" xfId="1820"/>
    <cellStyle name="Normal 5 3 3 5 4 2" xfId="1821"/>
    <cellStyle name="Normal 5 3 3 5 5" xfId="1822"/>
    <cellStyle name="Normal 5 3 3 5 6" xfId="1823"/>
    <cellStyle name="Normal 5 3 3 5 7" xfId="1824"/>
    <cellStyle name="Normal 5 3 3 6" xfId="1825"/>
    <cellStyle name="Normal 5 3 3 6 2" xfId="1826"/>
    <cellStyle name="Normal 5 3 3 6 2 2" xfId="1827"/>
    <cellStyle name="Normal 5 3 3 6 2 2 2" xfId="1828"/>
    <cellStyle name="Normal 5 3 3 6 2 3" xfId="1829"/>
    <cellStyle name="Normal 5 3 3 6 3" xfId="1830"/>
    <cellStyle name="Normal 5 3 3 6 3 2" xfId="1831"/>
    <cellStyle name="Normal 5 3 3 6 4" xfId="1832"/>
    <cellStyle name="Normal 5 3 3 6 5" xfId="1833"/>
    <cellStyle name="Normal 5 3 3 6 6" xfId="1834"/>
    <cellStyle name="Normal 5 3 3 7" xfId="1835"/>
    <cellStyle name="Normal 5 3 3 7 2" xfId="1836"/>
    <cellStyle name="Normal 5 3 3 7 2 2" xfId="1837"/>
    <cellStyle name="Normal 5 3 3 7 3" xfId="1838"/>
    <cellStyle name="Normal 5 3 3 7 4" xfId="1839"/>
    <cellStyle name="Normal 5 3 3 7 5" xfId="1840"/>
    <cellStyle name="Normal 5 3 3 8" xfId="1841"/>
    <cellStyle name="Normal 5 3 3 8 2" xfId="1842"/>
    <cellStyle name="Normal 5 3 3 8 2 2" xfId="1843"/>
    <cellStyle name="Normal 5 3 3 8 3" xfId="1844"/>
    <cellStyle name="Normal 5 3 3 8 4" xfId="1845"/>
    <cellStyle name="Normal 5 3 3 8 5" xfId="1846"/>
    <cellStyle name="Normal 5 3 3 9" xfId="1847"/>
    <cellStyle name="Normal 5 3 3 9 2" xfId="1848"/>
    <cellStyle name="Normal 5 3 4" xfId="1849"/>
    <cellStyle name="Normal 5 3 4 10" xfId="1850"/>
    <cellStyle name="Normal 5 3 4 11" xfId="1851"/>
    <cellStyle name="Normal 5 3 4 12" xfId="1852"/>
    <cellStyle name="Normal 5 3 4 13" xfId="1853"/>
    <cellStyle name="Normal 5 3 4 2" xfId="1854"/>
    <cellStyle name="Normal 5 3 4 2 2" xfId="1855"/>
    <cellStyle name="Normal 5 3 4 2 2 2" xfId="1856"/>
    <cellStyle name="Normal 5 3 4 2 2 2 2" xfId="1857"/>
    <cellStyle name="Normal 5 3 4 2 2 3" xfId="1858"/>
    <cellStyle name="Normal 5 3 4 2 2 4" xfId="1859"/>
    <cellStyle name="Normal 5 3 4 2 2 5" xfId="1860"/>
    <cellStyle name="Normal 5 3 4 2 3" xfId="1861"/>
    <cellStyle name="Normal 5 3 4 2 3 2" xfId="1862"/>
    <cellStyle name="Normal 5 3 4 2 3 2 2" xfId="1863"/>
    <cellStyle name="Normal 5 3 4 2 3 3" xfId="1864"/>
    <cellStyle name="Normal 5 3 4 2 4" xfId="1865"/>
    <cellStyle name="Normal 5 3 4 2 4 2" xfId="1866"/>
    <cellStyle name="Normal 5 3 4 2 5" xfId="1867"/>
    <cellStyle name="Normal 5 3 4 2 6" xfId="1868"/>
    <cellStyle name="Normal 5 3 4 2 7" xfId="1869"/>
    <cellStyle name="Normal 5 3 4 3" xfId="1870"/>
    <cellStyle name="Normal 5 3 4 3 2" xfId="1871"/>
    <cellStyle name="Normal 5 3 4 3 2 2" xfId="1872"/>
    <cellStyle name="Normal 5 3 4 3 2 2 2" xfId="1873"/>
    <cellStyle name="Normal 5 3 4 3 2 3" xfId="1874"/>
    <cellStyle name="Normal 5 3 4 3 3" xfId="1875"/>
    <cellStyle name="Normal 5 3 4 3 3 2" xfId="1876"/>
    <cellStyle name="Normal 5 3 4 3 4" xfId="1877"/>
    <cellStyle name="Normal 5 3 4 3 5" xfId="1878"/>
    <cellStyle name="Normal 5 3 4 3 6" xfId="1879"/>
    <cellStyle name="Normal 5 3 4 4" xfId="1880"/>
    <cellStyle name="Normal 5 3 4 4 2" xfId="1881"/>
    <cellStyle name="Normal 5 3 4 4 2 2" xfId="1882"/>
    <cellStyle name="Normal 5 3 4 4 3" xfId="1883"/>
    <cellStyle name="Normal 5 3 4 4 4" xfId="1884"/>
    <cellStyle name="Normal 5 3 4 4 5" xfId="1885"/>
    <cellStyle name="Normal 5 3 4 5" xfId="1886"/>
    <cellStyle name="Normal 5 3 4 5 2" xfId="1887"/>
    <cellStyle name="Normal 5 3 4 5 2 2" xfId="1888"/>
    <cellStyle name="Normal 5 3 4 5 3" xfId="1889"/>
    <cellStyle name="Normal 5 3 4 5 4" xfId="1890"/>
    <cellStyle name="Normal 5 3 4 5 5" xfId="1891"/>
    <cellStyle name="Normal 5 3 4 6" xfId="1892"/>
    <cellStyle name="Normal 5 3 4 6 2" xfId="1893"/>
    <cellStyle name="Normal 5 3 4 7" xfId="1894"/>
    <cellStyle name="Normal 5 3 4 8" xfId="1895"/>
    <cellStyle name="Normal 5 3 4 9" xfId="1896"/>
    <cellStyle name="Normal 5 3 5" xfId="1897"/>
    <cellStyle name="Normal 5 3 5 10" xfId="1898"/>
    <cellStyle name="Normal 5 3 5 11" xfId="1899"/>
    <cellStyle name="Normal 5 3 5 12" xfId="1900"/>
    <cellStyle name="Normal 5 3 5 13" xfId="1901"/>
    <cellStyle name="Normal 5 3 5 2" xfId="1902"/>
    <cellStyle name="Normal 5 3 5 2 2" xfId="1903"/>
    <cellStyle name="Normal 5 3 5 2 2 2" xfId="1904"/>
    <cellStyle name="Normal 5 3 5 2 2 2 2" xfId="1905"/>
    <cellStyle name="Normal 5 3 5 2 2 3" xfId="1906"/>
    <cellStyle name="Normal 5 3 5 2 2 4" xfId="1907"/>
    <cellStyle name="Normal 5 3 5 2 2 5" xfId="1908"/>
    <cellStyle name="Normal 5 3 5 2 3" xfId="1909"/>
    <cellStyle name="Normal 5 3 5 2 3 2" xfId="1910"/>
    <cellStyle name="Normal 5 3 5 2 3 2 2" xfId="1911"/>
    <cellStyle name="Normal 5 3 5 2 3 3" xfId="1912"/>
    <cellStyle name="Normal 5 3 5 2 4" xfId="1913"/>
    <cellStyle name="Normal 5 3 5 2 4 2" xfId="1914"/>
    <cellStyle name="Normal 5 3 5 2 5" xfId="1915"/>
    <cellStyle name="Normal 5 3 5 2 6" xfId="1916"/>
    <cellStyle name="Normal 5 3 5 2 7" xfId="1917"/>
    <cellStyle name="Normal 5 3 5 3" xfId="1918"/>
    <cellStyle name="Normal 5 3 5 3 2" xfId="1919"/>
    <cellStyle name="Normal 5 3 5 3 2 2" xfId="1920"/>
    <cellStyle name="Normal 5 3 5 3 2 2 2" xfId="1921"/>
    <cellStyle name="Normal 5 3 5 3 2 3" xfId="1922"/>
    <cellStyle name="Normal 5 3 5 3 3" xfId="1923"/>
    <cellStyle name="Normal 5 3 5 3 3 2" xfId="1924"/>
    <cellStyle name="Normal 5 3 5 3 4" xfId="1925"/>
    <cellStyle name="Normal 5 3 5 3 5" xfId="1926"/>
    <cellStyle name="Normal 5 3 5 3 6" xfId="1927"/>
    <cellStyle name="Normal 5 3 5 4" xfId="1928"/>
    <cellStyle name="Normal 5 3 5 4 2" xfId="1929"/>
    <cellStyle name="Normal 5 3 5 4 2 2" xfId="1930"/>
    <cellStyle name="Normal 5 3 5 4 3" xfId="1931"/>
    <cellStyle name="Normal 5 3 5 4 4" xfId="1932"/>
    <cellStyle name="Normal 5 3 5 4 5" xfId="1933"/>
    <cellStyle name="Normal 5 3 5 5" xfId="1934"/>
    <cellStyle name="Normal 5 3 5 5 2" xfId="1935"/>
    <cellStyle name="Normal 5 3 5 5 2 2" xfId="1936"/>
    <cellStyle name="Normal 5 3 5 5 3" xfId="1937"/>
    <cellStyle name="Normal 5 3 5 5 4" xfId="1938"/>
    <cellStyle name="Normal 5 3 5 5 5" xfId="1939"/>
    <cellStyle name="Normal 5 3 5 6" xfId="1940"/>
    <cellStyle name="Normal 5 3 5 6 2" xfId="1941"/>
    <cellStyle name="Normal 5 3 5 7" xfId="1942"/>
    <cellStyle name="Normal 5 3 5 8" xfId="1943"/>
    <cellStyle name="Normal 5 3 5 9" xfId="1944"/>
    <cellStyle name="Normal 5 3 6" xfId="1945"/>
    <cellStyle name="Normal 5 3 6 2" xfId="1946"/>
    <cellStyle name="Normal 5 3 6 2 2" xfId="1947"/>
    <cellStyle name="Normal 5 3 6 2 2 2" xfId="1948"/>
    <cellStyle name="Normal 5 3 6 2 2 2 2" xfId="1949"/>
    <cellStyle name="Normal 5 3 6 2 2 3" xfId="1950"/>
    <cellStyle name="Normal 5 3 6 2 2 4" xfId="1951"/>
    <cellStyle name="Normal 5 3 6 2 2 5" xfId="1952"/>
    <cellStyle name="Normal 5 3 6 2 3" xfId="1953"/>
    <cellStyle name="Normal 5 3 6 2 3 2" xfId="1954"/>
    <cellStyle name="Normal 5 3 6 2 3 2 2" xfId="1955"/>
    <cellStyle name="Normal 5 3 6 2 3 3" xfId="1956"/>
    <cellStyle name="Normal 5 3 6 2 4" xfId="1957"/>
    <cellStyle name="Normal 5 3 6 2 4 2" xfId="1958"/>
    <cellStyle name="Normal 5 3 6 2 5" xfId="1959"/>
    <cellStyle name="Normal 5 3 6 2 6" xfId="1960"/>
    <cellStyle name="Normal 5 3 6 2 7" xfId="1961"/>
    <cellStyle name="Normal 5 3 6 3" xfId="1962"/>
    <cellStyle name="Normal 5 3 6 3 2" xfId="1963"/>
    <cellStyle name="Normal 5 3 6 3 2 2" xfId="1964"/>
    <cellStyle name="Normal 5 3 6 3 2 2 2" xfId="1965"/>
    <cellStyle name="Normal 5 3 6 3 2 3" xfId="1966"/>
    <cellStyle name="Normal 5 3 6 3 3" xfId="1967"/>
    <cellStyle name="Normal 5 3 6 3 3 2" xfId="1968"/>
    <cellStyle name="Normal 5 3 6 3 4" xfId="1969"/>
    <cellStyle name="Normal 5 3 6 3 5" xfId="1970"/>
    <cellStyle name="Normal 5 3 6 3 6" xfId="1971"/>
    <cellStyle name="Normal 5 3 6 4" xfId="1972"/>
    <cellStyle name="Normal 5 3 6 4 2" xfId="1973"/>
    <cellStyle name="Normal 5 3 6 4 2 2" xfId="1974"/>
    <cellStyle name="Normal 5 3 6 4 3" xfId="1975"/>
    <cellStyle name="Normal 5 3 6 4 4" xfId="1976"/>
    <cellStyle name="Normal 5 3 6 4 5" xfId="1977"/>
    <cellStyle name="Normal 5 3 6 5" xfId="1978"/>
    <cellStyle name="Normal 5 3 6 5 2" xfId="1979"/>
    <cellStyle name="Normal 5 3 6 5 2 2" xfId="1980"/>
    <cellStyle name="Normal 5 3 6 5 3" xfId="1981"/>
    <cellStyle name="Normal 5 3 6 6" xfId="1982"/>
    <cellStyle name="Normal 5 3 6 6 2" xfId="1983"/>
    <cellStyle name="Normal 5 3 6 7" xfId="1984"/>
    <cellStyle name="Normal 5 3 6 8" xfId="1985"/>
    <cellStyle name="Normal 5 3 6 9" xfId="1986"/>
    <cellStyle name="Normal 5 3 7" xfId="1987"/>
    <cellStyle name="Normal 5 3 7 2" xfId="1988"/>
    <cellStyle name="Normal 5 3 7 2 2" xfId="1989"/>
    <cellStyle name="Normal 5 3 7 2 2 2" xfId="1990"/>
    <cellStyle name="Normal 5 3 7 2 2 2 2" xfId="1991"/>
    <cellStyle name="Normal 5 3 7 2 2 3" xfId="1992"/>
    <cellStyle name="Normal 5 3 7 2 3" xfId="1993"/>
    <cellStyle name="Normal 5 3 7 2 3 2" xfId="1994"/>
    <cellStyle name="Normal 5 3 7 2 4" xfId="1995"/>
    <cellStyle name="Normal 5 3 7 2 5" xfId="1996"/>
    <cellStyle name="Normal 5 3 7 2 6" xfId="1997"/>
    <cellStyle name="Normal 5 3 7 3" xfId="1998"/>
    <cellStyle name="Normal 5 3 7 3 2" xfId="1999"/>
    <cellStyle name="Normal 5 3 7 3 2 2" xfId="2000"/>
    <cellStyle name="Normal 5 3 7 3 3" xfId="2001"/>
    <cellStyle name="Normal 5 3 7 3 4" xfId="2002"/>
    <cellStyle name="Normal 5 3 7 3 5" xfId="2003"/>
    <cellStyle name="Normal 5 3 7 4" xfId="2004"/>
    <cellStyle name="Normal 5 3 7 4 2" xfId="2005"/>
    <cellStyle name="Normal 5 3 7 4 2 2" xfId="2006"/>
    <cellStyle name="Normal 5 3 7 4 3" xfId="2007"/>
    <cellStyle name="Normal 5 3 7 5" xfId="2008"/>
    <cellStyle name="Normal 5 3 7 5 2" xfId="2009"/>
    <cellStyle name="Normal 5 3 7 6" xfId="2010"/>
    <cellStyle name="Normal 5 3 7 7" xfId="2011"/>
    <cellStyle name="Normal 5 3 7 8" xfId="2012"/>
    <cellStyle name="Normal 5 3 8" xfId="2013"/>
    <cellStyle name="Normal 5 3 8 2" xfId="2014"/>
    <cellStyle name="Normal 5 3 8 2 2" xfId="2015"/>
    <cellStyle name="Normal 5 3 8 2 2 2" xfId="2016"/>
    <cellStyle name="Normal 5 3 8 2 3" xfId="2017"/>
    <cellStyle name="Normal 5 3 8 2 4" xfId="2018"/>
    <cellStyle name="Normal 5 3 8 2 5" xfId="2019"/>
    <cellStyle name="Normal 5 3 8 3" xfId="2020"/>
    <cellStyle name="Normal 5 3 8 3 2" xfId="2021"/>
    <cellStyle name="Normal 5 3 8 3 2 2" xfId="2022"/>
    <cellStyle name="Normal 5 3 8 3 3" xfId="2023"/>
    <cellStyle name="Normal 5 3 8 4" xfId="2024"/>
    <cellStyle name="Normal 5 3 8 4 2" xfId="2025"/>
    <cellStyle name="Normal 5 3 8 5" xfId="2026"/>
    <cellStyle name="Normal 5 3 8 6" xfId="2027"/>
    <cellStyle name="Normal 5 3 8 7" xfId="2028"/>
    <cellStyle name="Normal 5 3 9" xfId="2029"/>
    <cellStyle name="Normal 5 3 9 2" xfId="2030"/>
    <cellStyle name="Normal 5 3 9 2 2" xfId="2031"/>
    <cellStyle name="Normal 5 3 9 2 2 2" xfId="2032"/>
    <cellStyle name="Normal 5 3 9 2 3" xfId="2033"/>
    <cellStyle name="Normal 5 3 9 3" xfId="2034"/>
    <cellStyle name="Normal 5 3 9 3 2" xfId="2035"/>
    <cellStyle name="Normal 5 3 9 4" xfId="2036"/>
    <cellStyle name="Normal 5 3 9 5" xfId="2037"/>
    <cellStyle name="Normal 5 3 9 6" xfId="2038"/>
    <cellStyle name="Normal 5 4" xfId="2039"/>
    <cellStyle name="Normal 5 4 10" xfId="2040"/>
    <cellStyle name="Normal 5 4 10 2" xfId="2041"/>
    <cellStyle name="Normal 5 4 10 2 2" xfId="2042"/>
    <cellStyle name="Normal 5 4 10 3" xfId="2043"/>
    <cellStyle name="Normal 5 4 10 4" xfId="2044"/>
    <cellStyle name="Normal 5 4 10 5" xfId="2045"/>
    <cellStyle name="Normal 5 4 11" xfId="2046"/>
    <cellStyle name="Normal 5 4 11 2" xfId="2047"/>
    <cellStyle name="Normal 5 4 12" xfId="2048"/>
    <cellStyle name="Normal 5 4 12 2" xfId="2049"/>
    <cellStyle name="Normal 5 4 13" xfId="2050"/>
    <cellStyle name="Normal 5 4 14" xfId="2051"/>
    <cellStyle name="Normal 5 4 15" xfId="2052"/>
    <cellStyle name="Normal 5 4 16" xfId="2053"/>
    <cellStyle name="Normal 5 4 17" xfId="2054"/>
    <cellStyle name="Normal 5 4 18" xfId="2055"/>
    <cellStyle name="Normal 5 4 19" xfId="2056"/>
    <cellStyle name="Normal 5 4 2" xfId="2057"/>
    <cellStyle name="Normal 5 4 2 10" xfId="2058"/>
    <cellStyle name="Normal 5 4 2 10 2" xfId="2059"/>
    <cellStyle name="Normal 5 4 2 11" xfId="2060"/>
    <cellStyle name="Normal 5 4 2 12" xfId="2061"/>
    <cellStyle name="Normal 5 4 2 13" xfId="2062"/>
    <cellStyle name="Normal 5 4 2 14" xfId="2063"/>
    <cellStyle name="Normal 5 4 2 15" xfId="2064"/>
    <cellStyle name="Normal 5 4 2 16" xfId="2065"/>
    <cellStyle name="Normal 5 4 2 17" xfId="2066"/>
    <cellStyle name="Normal 5 4 2 18" xfId="2067"/>
    <cellStyle name="Normal 5 4 2 19" xfId="2068"/>
    <cellStyle name="Normal 5 4 2 2" xfId="2069"/>
    <cellStyle name="Normal 5 4 2 2 10" xfId="2070"/>
    <cellStyle name="Normal 5 4 2 2 11" xfId="2071"/>
    <cellStyle name="Normal 5 4 2 2 12" xfId="2072"/>
    <cellStyle name="Normal 5 4 2 2 13" xfId="2073"/>
    <cellStyle name="Normal 5 4 2 2 2" xfId="2074"/>
    <cellStyle name="Normal 5 4 2 2 2 2" xfId="2075"/>
    <cellStyle name="Normal 5 4 2 2 2 2 2" xfId="2076"/>
    <cellStyle name="Normal 5 4 2 2 2 2 2 2" xfId="2077"/>
    <cellStyle name="Normal 5 4 2 2 2 2 3" xfId="2078"/>
    <cellStyle name="Normal 5 4 2 2 2 2 4" xfId="2079"/>
    <cellStyle name="Normal 5 4 2 2 2 2 5" xfId="2080"/>
    <cellStyle name="Normal 5 4 2 2 2 3" xfId="2081"/>
    <cellStyle name="Normal 5 4 2 2 2 3 2" xfId="2082"/>
    <cellStyle name="Normal 5 4 2 2 2 3 2 2" xfId="2083"/>
    <cellStyle name="Normal 5 4 2 2 2 3 3" xfId="2084"/>
    <cellStyle name="Normal 5 4 2 2 2 4" xfId="2085"/>
    <cellStyle name="Normal 5 4 2 2 2 4 2" xfId="2086"/>
    <cellStyle name="Normal 5 4 2 2 2 5" xfId="2087"/>
    <cellStyle name="Normal 5 4 2 2 2 6" xfId="2088"/>
    <cellStyle name="Normal 5 4 2 2 2 7" xfId="2089"/>
    <cellStyle name="Normal 5 4 2 2 3" xfId="2090"/>
    <cellStyle name="Normal 5 4 2 2 3 2" xfId="2091"/>
    <cellStyle name="Normal 5 4 2 2 3 2 2" xfId="2092"/>
    <cellStyle name="Normal 5 4 2 2 3 2 2 2" xfId="2093"/>
    <cellStyle name="Normal 5 4 2 2 3 2 3" xfId="2094"/>
    <cellStyle name="Normal 5 4 2 2 3 3" xfId="2095"/>
    <cellStyle name="Normal 5 4 2 2 3 3 2" xfId="2096"/>
    <cellStyle name="Normal 5 4 2 2 3 4" xfId="2097"/>
    <cellStyle name="Normal 5 4 2 2 3 5" xfId="2098"/>
    <cellStyle name="Normal 5 4 2 2 3 6" xfId="2099"/>
    <cellStyle name="Normal 5 4 2 2 4" xfId="2100"/>
    <cellStyle name="Normal 5 4 2 2 4 2" xfId="2101"/>
    <cellStyle name="Normal 5 4 2 2 4 2 2" xfId="2102"/>
    <cellStyle name="Normal 5 4 2 2 4 3" xfId="2103"/>
    <cellStyle name="Normal 5 4 2 2 4 4" xfId="2104"/>
    <cellStyle name="Normal 5 4 2 2 4 5" xfId="2105"/>
    <cellStyle name="Normal 5 4 2 2 5" xfId="2106"/>
    <cellStyle name="Normal 5 4 2 2 5 2" xfId="2107"/>
    <cellStyle name="Normal 5 4 2 2 5 2 2" xfId="2108"/>
    <cellStyle name="Normal 5 4 2 2 5 3" xfId="2109"/>
    <cellStyle name="Normal 5 4 2 2 5 4" xfId="2110"/>
    <cellStyle name="Normal 5 4 2 2 5 5" xfId="2111"/>
    <cellStyle name="Normal 5 4 2 2 6" xfId="2112"/>
    <cellStyle name="Normal 5 4 2 2 6 2" xfId="2113"/>
    <cellStyle name="Normal 5 4 2 2 7" xfId="2114"/>
    <cellStyle name="Normal 5 4 2 2 8" xfId="2115"/>
    <cellStyle name="Normal 5 4 2 2 9" xfId="2116"/>
    <cellStyle name="Normal 5 4 2 3" xfId="2117"/>
    <cellStyle name="Normal 5 4 2 3 2" xfId="2118"/>
    <cellStyle name="Normal 5 4 2 3 2 2" xfId="2119"/>
    <cellStyle name="Normal 5 4 2 3 2 2 2" xfId="2120"/>
    <cellStyle name="Normal 5 4 2 3 2 2 2 2" xfId="2121"/>
    <cellStyle name="Normal 5 4 2 3 2 2 3" xfId="2122"/>
    <cellStyle name="Normal 5 4 2 3 2 2 4" xfId="2123"/>
    <cellStyle name="Normal 5 4 2 3 2 2 5" xfId="2124"/>
    <cellStyle name="Normal 5 4 2 3 2 3" xfId="2125"/>
    <cellStyle name="Normal 5 4 2 3 2 3 2" xfId="2126"/>
    <cellStyle name="Normal 5 4 2 3 2 3 2 2" xfId="2127"/>
    <cellStyle name="Normal 5 4 2 3 2 3 3" xfId="2128"/>
    <cellStyle name="Normal 5 4 2 3 2 4" xfId="2129"/>
    <cellStyle name="Normal 5 4 2 3 2 4 2" xfId="2130"/>
    <cellStyle name="Normal 5 4 2 3 2 5" xfId="2131"/>
    <cellStyle name="Normal 5 4 2 3 2 6" xfId="2132"/>
    <cellStyle name="Normal 5 4 2 3 2 7" xfId="2133"/>
    <cellStyle name="Normal 5 4 2 3 3" xfId="2134"/>
    <cellStyle name="Normal 5 4 2 3 3 2" xfId="2135"/>
    <cellStyle name="Normal 5 4 2 3 3 2 2" xfId="2136"/>
    <cellStyle name="Normal 5 4 2 3 3 2 2 2" xfId="2137"/>
    <cellStyle name="Normal 5 4 2 3 3 2 3" xfId="2138"/>
    <cellStyle name="Normal 5 4 2 3 3 3" xfId="2139"/>
    <cellStyle name="Normal 5 4 2 3 3 3 2" xfId="2140"/>
    <cellStyle name="Normal 5 4 2 3 3 4" xfId="2141"/>
    <cellStyle name="Normal 5 4 2 3 3 5" xfId="2142"/>
    <cellStyle name="Normal 5 4 2 3 3 6" xfId="2143"/>
    <cellStyle name="Normal 5 4 2 3 4" xfId="2144"/>
    <cellStyle name="Normal 5 4 2 3 4 2" xfId="2145"/>
    <cellStyle name="Normal 5 4 2 3 4 2 2" xfId="2146"/>
    <cellStyle name="Normal 5 4 2 3 4 3" xfId="2147"/>
    <cellStyle name="Normal 5 4 2 3 4 4" xfId="2148"/>
    <cellStyle name="Normal 5 4 2 3 4 5" xfId="2149"/>
    <cellStyle name="Normal 5 4 2 3 5" xfId="2150"/>
    <cellStyle name="Normal 5 4 2 3 5 2" xfId="2151"/>
    <cellStyle name="Normal 5 4 2 3 5 2 2" xfId="2152"/>
    <cellStyle name="Normal 5 4 2 3 5 3" xfId="2153"/>
    <cellStyle name="Normal 5 4 2 3 6" xfId="2154"/>
    <cellStyle name="Normal 5 4 2 3 6 2" xfId="2155"/>
    <cellStyle name="Normal 5 4 2 3 7" xfId="2156"/>
    <cellStyle name="Normal 5 4 2 3 8" xfId="2157"/>
    <cellStyle name="Normal 5 4 2 3 9" xfId="2158"/>
    <cellStyle name="Normal 5 4 2 4" xfId="2159"/>
    <cellStyle name="Normal 5 4 2 4 2" xfId="2160"/>
    <cellStyle name="Normal 5 4 2 4 2 2" xfId="2161"/>
    <cellStyle name="Normal 5 4 2 4 2 2 2" xfId="2162"/>
    <cellStyle name="Normal 5 4 2 4 2 2 2 2" xfId="2163"/>
    <cellStyle name="Normal 5 4 2 4 2 2 3" xfId="2164"/>
    <cellStyle name="Normal 5 4 2 4 2 3" xfId="2165"/>
    <cellStyle name="Normal 5 4 2 4 2 3 2" xfId="2166"/>
    <cellStyle name="Normal 5 4 2 4 2 4" xfId="2167"/>
    <cellStyle name="Normal 5 4 2 4 2 5" xfId="2168"/>
    <cellStyle name="Normal 5 4 2 4 2 6" xfId="2169"/>
    <cellStyle name="Normal 5 4 2 4 3" xfId="2170"/>
    <cellStyle name="Normal 5 4 2 4 3 2" xfId="2171"/>
    <cellStyle name="Normal 5 4 2 4 3 2 2" xfId="2172"/>
    <cellStyle name="Normal 5 4 2 4 3 3" xfId="2173"/>
    <cellStyle name="Normal 5 4 2 4 3 4" xfId="2174"/>
    <cellStyle name="Normal 5 4 2 4 3 5" xfId="2175"/>
    <cellStyle name="Normal 5 4 2 4 4" xfId="2176"/>
    <cellStyle name="Normal 5 4 2 4 4 2" xfId="2177"/>
    <cellStyle name="Normal 5 4 2 4 4 2 2" xfId="2178"/>
    <cellStyle name="Normal 5 4 2 4 4 3" xfId="2179"/>
    <cellStyle name="Normal 5 4 2 4 5" xfId="2180"/>
    <cellStyle name="Normal 5 4 2 4 5 2" xfId="2181"/>
    <cellStyle name="Normal 5 4 2 4 6" xfId="2182"/>
    <cellStyle name="Normal 5 4 2 4 7" xfId="2183"/>
    <cellStyle name="Normal 5 4 2 4 8" xfId="2184"/>
    <cellStyle name="Normal 5 4 2 5" xfId="2185"/>
    <cellStyle name="Normal 5 4 2 5 2" xfId="2186"/>
    <cellStyle name="Normal 5 4 2 5 2 2" xfId="2187"/>
    <cellStyle name="Normal 5 4 2 5 2 2 2" xfId="2188"/>
    <cellStyle name="Normal 5 4 2 5 2 3" xfId="2189"/>
    <cellStyle name="Normal 5 4 2 5 2 4" xfId="2190"/>
    <cellStyle name="Normal 5 4 2 5 2 5" xfId="2191"/>
    <cellStyle name="Normal 5 4 2 5 3" xfId="2192"/>
    <cellStyle name="Normal 5 4 2 5 3 2" xfId="2193"/>
    <cellStyle name="Normal 5 4 2 5 3 2 2" xfId="2194"/>
    <cellStyle name="Normal 5 4 2 5 3 3" xfId="2195"/>
    <cellStyle name="Normal 5 4 2 5 4" xfId="2196"/>
    <cellStyle name="Normal 5 4 2 5 4 2" xfId="2197"/>
    <cellStyle name="Normal 5 4 2 5 5" xfId="2198"/>
    <cellStyle name="Normal 5 4 2 5 6" xfId="2199"/>
    <cellStyle name="Normal 5 4 2 5 7" xfId="2200"/>
    <cellStyle name="Normal 5 4 2 6" xfId="2201"/>
    <cellStyle name="Normal 5 4 2 6 2" xfId="2202"/>
    <cellStyle name="Normal 5 4 2 6 2 2" xfId="2203"/>
    <cellStyle name="Normal 5 4 2 6 2 2 2" xfId="2204"/>
    <cellStyle name="Normal 5 4 2 6 2 3" xfId="2205"/>
    <cellStyle name="Normal 5 4 2 6 3" xfId="2206"/>
    <cellStyle name="Normal 5 4 2 6 3 2" xfId="2207"/>
    <cellStyle name="Normal 5 4 2 6 4" xfId="2208"/>
    <cellStyle name="Normal 5 4 2 6 5" xfId="2209"/>
    <cellStyle name="Normal 5 4 2 6 6" xfId="2210"/>
    <cellStyle name="Normal 5 4 2 7" xfId="2211"/>
    <cellStyle name="Normal 5 4 2 7 2" xfId="2212"/>
    <cellStyle name="Normal 5 4 2 7 2 2" xfId="2213"/>
    <cellStyle name="Normal 5 4 2 7 3" xfId="2214"/>
    <cellStyle name="Normal 5 4 2 7 4" xfId="2215"/>
    <cellStyle name="Normal 5 4 2 7 5" xfId="2216"/>
    <cellStyle name="Normal 5 4 2 8" xfId="2217"/>
    <cellStyle name="Normal 5 4 2 8 2" xfId="2218"/>
    <cellStyle name="Normal 5 4 2 8 2 2" xfId="2219"/>
    <cellStyle name="Normal 5 4 2 8 3" xfId="2220"/>
    <cellStyle name="Normal 5 4 2 8 4" xfId="2221"/>
    <cellStyle name="Normal 5 4 2 8 5" xfId="2222"/>
    <cellStyle name="Normal 5 4 2 9" xfId="2223"/>
    <cellStyle name="Normal 5 4 2 9 2" xfId="2224"/>
    <cellStyle name="Normal 5 4 20" xfId="2225"/>
    <cellStyle name="Normal 5 4 21" xfId="2226"/>
    <cellStyle name="Normal 5 4 3" xfId="2227"/>
    <cellStyle name="Normal 5 4 3 10" xfId="2228"/>
    <cellStyle name="Normal 5 4 3 11" xfId="2229"/>
    <cellStyle name="Normal 5 4 3 12" xfId="2230"/>
    <cellStyle name="Normal 5 4 3 13" xfId="2231"/>
    <cellStyle name="Normal 5 4 3 2" xfId="2232"/>
    <cellStyle name="Normal 5 4 3 2 2" xfId="2233"/>
    <cellStyle name="Normal 5 4 3 2 2 2" xfId="2234"/>
    <cellStyle name="Normal 5 4 3 2 2 2 2" xfId="2235"/>
    <cellStyle name="Normal 5 4 3 2 2 3" xfId="2236"/>
    <cellStyle name="Normal 5 4 3 2 2 4" xfId="2237"/>
    <cellStyle name="Normal 5 4 3 2 2 5" xfId="2238"/>
    <cellStyle name="Normal 5 4 3 2 3" xfId="2239"/>
    <cellStyle name="Normal 5 4 3 2 3 2" xfId="2240"/>
    <cellStyle name="Normal 5 4 3 2 3 2 2" xfId="2241"/>
    <cellStyle name="Normal 5 4 3 2 3 3" xfId="2242"/>
    <cellStyle name="Normal 5 4 3 2 4" xfId="2243"/>
    <cellStyle name="Normal 5 4 3 2 4 2" xfId="2244"/>
    <cellStyle name="Normal 5 4 3 2 5" xfId="2245"/>
    <cellStyle name="Normal 5 4 3 2 6" xfId="2246"/>
    <cellStyle name="Normal 5 4 3 2 7" xfId="2247"/>
    <cellStyle name="Normal 5 4 3 3" xfId="2248"/>
    <cellStyle name="Normal 5 4 3 3 2" xfId="2249"/>
    <cellStyle name="Normal 5 4 3 3 2 2" xfId="2250"/>
    <cellStyle name="Normal 5 4 3 3 2 2 2" xfId="2251"/>
    <cellStyle name="Normal 5 4 3 3 2 3" xfId="2252"/>
    <cellStyle name="Normal 5 4 3 3 3" xfId="2253"/>
    <cellStyle name="Normal 5 4 3 3 3 2" xfId="2254"/>
    <cellStyle name="Normal 5 4 3 3 4" xfId="2255"/>
    <cellStyle name="Normal 5 4 3 3 5" xfId="2256"/>
    <cellStyle name="Normal 5 4 3 3 6" xfId="2257"/>
    <cellStyle name="Normal 5 4 3 4" xfId="2258"/>
    <cellStyle name="Normal 5 4 3 4 2" xfId="2259"/>
    <cellStyle name="Normal 5 4 3 4 2 2" xfId="2260"/>
    <cellStyle name="Normal 5 4 3 4 3" xfId="2261"/>
    <cellStyle name="Normal 5 4 3 4 4" xfId="2262"/>
    <cellStyle name="Normal 5 4 3 4 5" xfId="2263"/>
    <cellStyle name="Normal 5 4 3 5" xfId="2264"/>
    <cellStyle name="Normal 5 4 3 5 2" xfId="2265"/>
    <cellStyle name="Normal 5 4 3 5 2 2" xfId="2266"/>
    <cellStyle name="Normal 5 4 3 5 3" xfId="2267"/>
    <cellStyle name="Normal 5 4 3 5 4" xfId="2268"/>
    <cellStyle name="Normal 5 4 3 5 5" xfId="2269"/>
    <cellStyle name="Normal 5 4 3 6" xfId="2270"/>
    <cellStyle name="Normal 5 4 3 6 2" xfId="2271"/>
    <cellStyle name="Normal 5 4 3 7" xfId="2272"/>
    <cellStyle name="Normal 5 4 3 8" xfId="2273"/>
    <cellStyle name="Normal 5 4 3 9" xfId="2274"/>
    <cellStyle name="Normal 5 4 4" xfId="2275"/>
    <cellStyle name="Normal 5 4 4 10" xfId="2276"/>
    <cellStyle name="Normal 5 4 4 11" xfId="2277"/>
    <cellStyle name="Normal 5 4 4 12" xfId="2278"/>
    <cellStyle name="Normal 5 4 4 13" xfId="2279"/>
    <cellStyle name="Normal 5 4 4 2" xfId="2280"/>
    <cellStyle name="Normal 5 4 4 2 2" xfId="2281"/>
    <cellStyle name="Normal 5 4 4 2 2 2" xfId="2282"/>
    <cellStyle name="Normal 5 4 4 2 2 2 2" xfId="2283"/>
    <cellStyle name="Normal 5 4 4 2 2 3" xfId="2284"/>
    <cellStyle name="Normal 5 4 4 2 2 4" xfId="2285"/>
    <cellStyle name="Normal 5 4 4 2 2 5" xfId="2286"/>
    <cellStyle name="Normal 5 4 4 2 3" xfId="2287"/>
    <cellStyle name="Normal 5 4 4 2 3 2" xfId="2288"/>
    <cellStyle name="Normal 5 4 4 2 3 2 2" xfId="2289"/>
    <cellStyle name="Normal 5 4 4 2 3 3" xfId="2290"/>
    <cellStyle name="Normal 5 4 4 2 4" xfId="2291"/>
    <cellStyle name="Normal 5 4 4 2 4 2" xfId="2292"/>
    <cellStyle name="Normal 5 4 4 2 5" xfId="2293"/>
    <cellStyle name="Normal 5 4 4 2 6" xfId="2294"/>
    <cellStyle name="Normal 5 4 4 2 7" xfId="2295"/>
    <cellStyle name="Normal 5 4 4 3" xfId="2296"/>
    <cellStyle name="Normal 5 4 4 3 2" xfId="2297"/>
    <cellStyle name="Normal 5 4 4 3 2 2" xfId="2298"/>
    <cellStyle name="Normal 5 4 4 3 2 2 2" xfId="2299"/>
    <cellStyle name="Normal 5 4 4 3 2 3" xfId="2300"/>
    <cellStyle name="Normal 5 4 4 3 3" xfId="2301"/>
    <cellStyle name="Normal 5 4 4 3 3 2" xfId="2302"/>
    <cellStyle name="Normal 5 4 4 3 4" xfId="2303"/>
    <cellStyle name="Normal 5 4 4 3 5" xfId="2304"/>
    <cellStyle name="Normal 5 4 4 3 6" xfId="2305"/>
    <cellStyle name="Normal 5 4 4 4" xfId="2306"/>
    <cellStyle name="Normal 5 4 4 4 2" xfId="2307"/>
    <cellStyle name="Normal 5 4 4 4 2 2" xfId="2308"/>
    <cellStyle name="Normal 5 4 4 4 3" xfId="2309"/>
    <cellStyle name="Normal 5 4 4 4 4" xfId="2310"/>
    <cellStyle name="Normal 5 4 4 4 5" xfId="2311"/>
    <cellStyle name="Normal 5 4 4 5" xfId="2312"/>
    <cellStyle name="Normal 5 4 4 5 2" xfId="2313"/>
    <cellStyle name="Normal 5 4 4 5 2 2" xfId="2314"/>
    <cellStyle name="Normal 5 4 4 5 3" xfId="2315"/>
    <cellStyle name="Normal 5 4 4 5 4" xfId="2316"/>
    <cellStyle name="Normal 5 4 4 5 5" xfId="2317"/>
    <cellStyle name="Normal 5 4 4 6" xfId="2318"/>
    <cellStyle name="Normal 5 4 4 6 2" xfId="2319"/>
    <cellStyle name="Normal 5 4 4 7" xfId="2320"/>
    <cellStyle name="Normal 5 4 4 8" xfId="2321"/>
    <cellStyle name="Normal 5 4 4 9" xfId="2322"/>
    <cellStyle name="Normal 5 4 5" xfId="2323"/>
    <cellStyle name="Normal 5 4 5 2" xfId="2324"/>
    <cellStyle name="Normal 5 4 5 2 2" xfId="2325"/>
    <cellStyle name="Normal 5 4 5 2 2 2" xfId="2326"/>
    <cellStyle name="Normal 5 4 5 2 2 2 2" xfId="2327"/>
    <cellStyle name="Normal 5 4 5 2 2 3" xfId="2328"/>
    <cellStyle name="Normal 5 4 5 2 2 4" xfId="2329"/>
    <cellStyle name="Normal 5 4 5 2 2 5" xfId="2330"/>
    <cellStyle name="Normal 5 4 5 2 3" xfId="2331"/>
    <cellStyle name="Normal 5 4 5 2 3 2" xfId="2332"/>
    <cellStyle name="Normal 5 4 5 2 3 2 2" xfId="2333"/>
    <cellStyle name="Normal 5 4 5 2 3 3" xfId="2334"/>
    <cellStyle name="Normal 5 4 5 2 4" xfId="2335"/>
    <cellStyle name="Normal 5 4 5 2 4 2" xfId="2336"/>
    <cellStyle name="Normal 5 4 5 2 5" xfId="2337"/>
    <cellStyle name="Normal 5 4 5 2 6" xfId="2338"/>
    <cellStyle name="Normal 5 4 5 2 7" xfId="2339"/>
    <cellStyle name="Normal 5 4 5 3" xfId="2340"/>
    <cellStyle name="Normal 5 4 5 3 2" xfId="2341"/>
    <cellStyle name="Normal 5 4 5 3 2 2" xfId="2342"/>
    <cellStyle name="Normal 5 4 5 3 2 2 2" xfId="2343"/>
    <cellStyle name="Normal 5 4 5 3 2 3" xfId="2344"/>
    <cellStyle name="Normal 5 4 5 3 3" xfId="2345"/>
    <cellStyle name="Normal 5 4 5 3 3 2" xfId="2346"/>
    <cellStyle name="Normal 5 4 5 3 4" xfId="2347"/>
    <cellStyle name="Normal 5 4 5 3 5" xfId="2348"/>
    <cellStyle name="Normal 5 4 5 3 6" xfId="2349"/>
    <cellStyle name="Normal 5 4 5 4" xfId="2350"/>
    <cellStyle name="Normal 5 4 5 4 2" xfId="2351"/>
    <cellStyle name="Normal 5 4 5 4 2 2" xfId="2352"/>
    <cellStyle name="Normal 5 4 5 4 3" xfId="2353"/>
    <cellStyle name="Normal 5 4 5 4 4" xfId="2354"/>
    <cellStyle name="Normal 5 4 5 4 5" xfId="2355"/>
    <cellStyle name="Normal 5 4 5 5" xfId="2356"/>
    <cellStyle name="Normal 5 4 5 5 2" xfId="2357"/>
    <cellStyle name="Normal 5 4 5 5 2 2" xfId="2358"/>
    <cellStyle name="Normal 5 4 5 5 3" xfId="2359"/>
    <cellStyle name="Normal 5 4 5 6" xfId="2360"/>
    <cellStyle name="Normal 5 4 5 6 2" xfId="2361"/>
    <cellStyle name="Normal 5 4 5 7" xfId="2362"/>
    <cellStyle name="Normal 5 4 5 8" xfId="2363"/>
    <cellStyle name="Normal 5 4 5 9" xfId="2364"/>
    <cellStyle name="Normal 5 4 6" xfId="2365"/>
    <cellStyle name="Normal 5 4 6 2" xfId="2366"/>
    <cellStyle name="Normal 5 4 6 2 2" xfId="2367"/>
    <cellStyle name="Normal 5 4 6 2 2 2" xfId="2368"/>
    <cellStyle name="Normal 5 4 6 2 2 2 2" xfId="2369"/>
    <cellStyle name="Normal 5 4 6 2 2 3" xfId="2370"/>
    <cellStyle name="Normal 5 4 6 2 3" xfId="2371"/>
    <cellStyle name="Normal 5 4 6 2 3 2" xfId="2372"/>
    <cellStyle name="Normal 5 4 6 2 4" xfId="2373"/>
    <cellStyle name="Normal 5 4 6 2 5" xfId="2374"/>
    <cellStyle name="Normal 5 4 6 2 6" xfId="2375"/>
    <cellStyle name="Normal 5 4 6 3" xfId="2376"/>
    <cellStyle name="Normal 5 4 6 3 2" xfId="2377"/>
    <cellStyle name="Normal 5 4 6 3 2 2" xfId="2378"/>
    <cellStyle name="Normal 5 4 6 3 3" xfId="2379"/>
    <cellStyle name="Normal 5 4 6 3 4" xfId="2380"/>
    <cellStyle name="Normal 5 4 6 3 5" xfId="2381"/>
    <cellStyle name="Normal 5 4 6 4" xfId="2382"/>
    <cellStyle name="Normal 5 4 6 4 2" xfId="2383"/>
    <cellStyle name="Normal 5 4 6 4 2 2" xfId="2384"/>
    <cellStyle name="Normal 5 4 6 4 3" xfId="2385"/>
    <cellStyle name="Normal 5 4 6 5" xfId="2386"/>
    <cellStyle name="Normal 5 4 6 5 2" xfId="2387"/>
    <cellStyle name="Normal 5 4 6 6" xfId="2388"/>
    <cellStyle name="Normal 5 4 6 7" xfId="2389"/>
    <cellStyle name="Normal 5 4 6 8" xfId="2390"/>
    <cellStyle name="Normal 5 4 7" xfId="2391"/>
    <cellStyle name="Normal 5 4 7 2" xfId="2392"/>
    <cellStyle name="Normal 5 4 7 2 2" xfId="2393"/>
    <cellStyle name="Normal 5 4 7 2 2 2" xfId="2394"/>
    <cellStyle name="Normal 5 4 7 2 3" xfId="2395"/>
    <cellStyle name="Normal 5 4 7 2 4" xfId="2396"/>
    <cellStyle name="Normal 5 4 7 2 5" xfId="2397"/>
    <cellStyle name="Normal 5 4 7 3" xfId="2398"/>
    <cellStyle name="Normal 5 4 7 3 2" xfId="2399"/>
    <cellStyle name="Normal 5 4 7 3 2 2" xfId="2400"/>
    <cellStyle name="Normal 5 4 7 3 3" xfId="2401"/>
    <cellStyle name="Normal 5 4 7 4" xfId="2402"/>
    <cellStyle name="Normal 5 4 7 4 2" xfId="2403"/>
    <cellStyle name="Normal 5 4 7 5" xfId="2404"/>
    <cellStyle name="Normal 5 4 7 6" xfId="2405"/>
    <cellStyle name="Normal 5 4 7 7" xfId="2406"/>
    <cellStyle name="Normal 5 4 8" xfId="2407"/>
    <cellStyle name="Normal 5 4 8 2" xfId="2408"/>
    <cellStyle name="Normal 5 4 8 2 2" xfId="2409"/>
    <cellStyle name="Normal 5 4 8 2 2 2" xfId="2410"/>
    <cellStyle name="Normal 5 4 8 2 3" xfId="2411"/>
    <cellStyle name="Normal 5 4 8 3" xfId="2412"/>
    <cellStyle name="Normal 5 4 8 3 2" xfId="2413"/>
    <cellStyle name="Normal 5 4 8 4" xfId="2414"/>
    <cellStyle name="Normal 5 4 8 5" xfId="2415"/>
    <cellStyle name="Normal 5 4 8 6" xfId="2416"/>
    <cellStyle name="Normal 5 4 9" xfId="2417"/>
    <cellStyle name="Normal 5 4 9 2" xfId="2418"/>
    <cellStyle name="Normal 5 4 9 2 2" xfId="2419"/>
    <cellStyle name="Normal 5 4 9 3" xfId="2420"/>
    <cellStyle name="Normal 5 4 9 4" xfId="2421"/>
    <cellStyle name="Normal 5 4 9 5" xfId="2422"/>
    <cellStyle name="Normal 5 5" xfId="2423"/>
    <cellStyle name="Normal 5 5 10" xfId="2424"/>
    <cellStyle name="Normal 5 5 10 2" xfId="2425"/>
    <cellStyle name="Normal 5 5 10 2 2" xfId="2426"/>
    <cellStyle name="Normal 5 5 10 3" xfId="2427"/>
    <cellStyle name="Normal 5 5 10 4" xfId="2428"/>
    <cellStyle name="Normal 5 5 10 5" xfId="2429"/>
    <cellStyle name="Normal 5 5 11" xfId="2430"/>
    <cellStyle name="Normal 5 5 11 2" xfId="2431"/>
    <cellStyle name="Normal 5 5 12" xfId="2432"/>
    <cellStyle name="Normal 5 5 12 2" xfId="2433"/>
    <cellStyle name="Normal 5 5 13" xfId="2434"/>
    <cellStyle name="Normal 5 5 14" xfId="2435"/>
    <cellStyle name="Normal 5 5 15" xfId="2436"/>
    <cellStyle name="Normal 5 5 16" xfId="2437"/>
    <cellStyle name="Normal 5 5 17" xfId="2438"/>
    <cellStyle name="Normal 5 5 18" xfId="2439"/>
    <cellStyle name="Normal 5 5 19" xfId="2440"/>
    <cellStyle name="Normal 5 5 2" xfId="2441"/>
    <cellStyle name="Normal 5 5 2 10" xfId="2442"/>
    <cellStyle name="Normal 5 5 2 10 2" xfId="2443"/>
    <cellStyle name="Normal 5 5 2 11" xfId="2444"/>
    <cellStyle name="Normal 5 5 2 12" xfId="2445"/>
    <cellStyle name="Normal 5 5 2 13" xfId="2446"/>
    <cellStyle name="Normal 5 5 2 14" xfId="2447"/>
    <cellStyle name="Normal 5 5 2 15" xfId="2448"/>
    <cellStyle name="Normal 5 5 2 16" xfId="2449"/>
    <cellStyle name="Normal 5 5 2 17" xfId="2450"/>
    <cellStyle name="Normal 5 5 2 18" xfId="2451"/>
    <cellStyle name="Normal 5 5 2 19" xfId="2452"/>
    <cellStyle name="Normal 5 5 2 2" xfId="2453"/>
    <cellStyle name="Normal 5 5 2 2 10" xfId="2454"/>
    <cellStyle name="Normal 5 5 2 2 11" xfId="2455"/>
    <cellStyle name="Normal 5 5 2 2 12" xfId="2456"/>
    <cellStyle name="Normal 5 5 2 2 13" xfId="2457"/>
    <cellStyle name="Normal 5 5 2 2 2" xfId="2458"/>
    <cellStyle name="Normal 5 5 2 2 2 2" xfId="2459"/>
    <cellStyle name="Normal 5 5 2 2 2 2 2" xfId="2460"/>
    <cellStyle name="Normal 5 5 2 2 2 2 2 2" xfId="2461"/>
    <cellStyle name="Normal 5 5 2 2 2 2 3" xfId="2462"/>
    <cellStyle name="Normal 5 5 2 2 2 2 4" xfId="2463"/>
    <cellStyle name="Normal 5 5 2 2 2 2 5" xfId="2464"/>
    <cellStyle name="Normal 5 5 2 2 2 3" xfId="2465"/>
    <cellStyle name="Normal 5 5 2 2 2 3 2" xfId="2466"/>
    <cellStyle name="Normal 5 5 2 2 2 3 2 2" xfId="2467"/>
    <cellStyle name="Normal 5 5 2 2 2 3 3" xfId="2468"/>
    <cellStyle name="Normal 5 5 2 2 2 4" xfId="2469"/>
    <cellStyle name="Normal 5 5 2 2 2 4 2" xfId="2470"/>
    <cellStyle name="Normal 5 5 2 2 2 5" xfId="2471"/>
    <cellStyle name="Normal 5 5 2 2 2 6" xfId="2472"/>
    <cellStyle name="Normal 5 5 2 2 2 7" xfId="2473"/>
    <cellStyle name="Normal 5 5 2 2 3" xfId="2474"/>
    <cellStyle name="Normal 5 5 2 2 3 2" xfId="2475"/>
    <cellStyle name="Normal 5 5 2 2 3 2 2" xfId="2476"/>
    <cellStyle name="Normal 5 5 2 2 3 2 2 2" xfId="2477"/>
    <cellStyle name="Normal 5 5 2 2 3 2 3" xfId="2478"/>
    <cellStyle name="Normal 5 5 2 2 3 3" xfId="2479"/>
    <cellStyle name="Normal 5 5 2 2 3 3 2" xfId="2480"/>
    <cellStyle name="Normal 5 5 2 2 3 4" xfId="2481"/>
    <cellStyle name="Normal 5 5 2 2 3 5" xfId="2482"/>
    <cellStyle name="Normal 5 5 2 2 3 6" xfId="2483"/>
    <cellStyle name="Normal 5 5 2 2 4" xfId="2484"/>
    <cellStyle name="Normal 5 5 2 2 4 2" xfId="2485"/>
    <cellStyle name="Normal 5 5 2 2 4 2 2" xfId="2486"/>
    <cellStyle name="Normal 5 5 2 2 4 3" xfId="2487"/>
    <cellStyle name="Normal 5 5 2 2 4 4" xfId="2488"/>
    <cellStyle name="Normal 5 5 2 2 4 5" xfId="2489"/>
    <cellStyle name="Normal 5 5 2 2 5" xfId="2490"/>
    <cellStyle name="Normal 5 5 2 2 5 2" xfId="2491"/>
    <cellStyle name="Normal 5 5 2 2 5 2 2" xfId="2492"/>
    <cellStyle name="Normal 5 5 2 2 5 3" xfId="2493"/>
    <cellStyle name="Normal 5 5 2 2 5 4" xfId="2494"/>
    <cellStyle name="Normal 5 5 2 2 5 5" xfId="2495"/>
    <cellStyle name="Normal 5 5 2 2 6" xfId="2496"/>
    <cellStyle name="Normal 5 5 2 2 6 2" xfId="2497"/>
    <cellStyle name="Normal 5 5 2 2 7" xfId="2498"/>
    <cellStyle name="Normal 5 5 2 2 8" xfId="2499"/>
    <cellStyle name="Normal 5 5 2 2 9" xfId="2500"/>
    <cellStyle name="Normal 5 5 2 3" xfId="2501"/>
    <cellStyle name="Normal 5 5 2 3 2" xfId="2502"/>
    <cellStyle name="Normal 5 5 2 3 2 2" xfId="2503"/>
    <cellStyle name="Normal 5 5 2 3 2 2 2" xfId="2504"/>
    <cellStyle name="Normal 5 5 2 3 2 2 2 2" xfId="2505"/>
    <cellStyle name="Normal 5 5 2 3 2 2 3" xfId="2506"/>
    <cellStyle name="Normal 5 5 2 3 2 2 4" xfId="2507"/>
    <cellStyle name="Normal 5 5 2 3 2 2 5" xfId="2508"/>
    <cellStyle name="Normal 5 5 2 3 2 3" xfId="2509"/>
    <cellStyle name="Normal 5 5 2 3 2 3 2" xfId="2510"/>
    <cellStyle name="Normal 5 5 2 3 2 3 2 2" xfId="2511"/>
    <cellStyle name="Normal 5 5 2 3 2 3 3" xfId="2512"/>
    <cellStyle name="Normal 5 5 2 3 2 4" xfId="2513"/>
    <cellStyle name="Normal 5 5 2 3 2 4 2" xfId="2514"/>
    <cellStyle name="Normal 5 5 2 3 2 5" xfId="2515"/>
    <cellStyle name="Normal 5 5 2 3 2 6" xfId="2516"/>
    <cellStyle name="Normal 5 5 2 3 2 7" xfId="2517"/>
    <cellStyle name="Normal 5 5 2 3 3" xfId="2518"/>
    <cellStyle name="Normal 5 5 2 3 3 2" xfId="2519"/>
    <cellStyle name="Normal 5 5 2 3 3 2 2" xfId="2520"/>
    <cellStyle name="Normal 5 5 2 3 3 2 2 2" xfId="2521"/>
    <cellStyle name="Normal 5 5 2 3 3 2 3" xfId="2522"/>
    <cellStyle name="Normal 5 5 2 3 3 3" xfId="2523"/>
    <cellStyle name="Normal 5 5 2 3 3 3 2" xfId="2524"/>
    <cellStyle name="Normal 5 5 2 3 3 4" xfId="2525"/>
    <cellStyle name="Normal 5 5 2 3 3 5" xfId="2526"/>
    <cellStyle name="Normal 5 5 2 3 3 6" xfId="2527"/>
    <cellStyle name="Normal 5 5 2 3 4" xfId="2528"/>
    <cellStyle name="Normal 5 5 2 3 4 2" xfId="2529"/>
    <cellStyle name="Normal 5 5 2 3 4 2 2" xfId="2530"/>
    <cellStyle name="Normal 5 5 2 3 4 3" xfId="2531"/>
    <cellStyle name="Normal 5 5 2 3 4 4" xfId="2532"/>
    <cellStyle name="Normal 5 5 2 3 4 5" xfId="2533"/>
    <cellStyle name="Normal 5 5 2 3 5" xfId="2534"/>
    <cellStyle name="Normal 5 5 2 3 5 2" xfId="2535"/>
    <cellStyle name="Normal 5 5 2 3 5 2 2" xfId="2536"/>
    <cellStyle name="Normal 5 5 2 3 5 3" xfId="2537"/>
    <cellStyle name="Normal 5 5 2 3 6" xfId="2538"/>
    <cellStyle name="Normal 5 5 2 3 6 2" xfId="2539"/>
    <cellStyle name="Normal 5 5 2 3 7" xfId="2540"/>
    <cellStyle name="Normal 5 5 2 3 8" xfId="2541"/>
    <cellStyle name="Normal 5 5 2 3 9" xfId="2542"/>
    <cellStyle name="Normal 5 5 2 4" xfId="2543"/>
    <cellStyle name="Normal 5 5 2 4 2" xfId="2544"/>
    <cellStyle name="Normal 5 5 2 4 2 2" xfId="2545"/>
    <cellStyle name="Normal 5 5 2 4 2 2 2" xfId="2546"/>
    <cellStyle name="Normal 5 5 2 4 2 2 2 2" xfId="2547"/>
    <cellStyle name="Normal 5 5 2 4 2 2 3" xfId="2548"/>
    <cellStyle name="Normal 5 5 2 4 2 3" xfId="2549"/>
    <cellStyle name="Normal 5 5 2 4 2 3 2" xfId="2550"/>
    <cellStyle name="Normal 5 5 2 4 2 4" xfId="2551"/>
    <cellStyle name="Normal 5 5 2 4 2 5" xfId="2552"/>
    <cellStyle name="Normal 5 5 2 4 2 6" xfId="2553"/>
    <cellStyle name="Normal 5 5 2 4 3" xfId="2554"/>
    <cellStyle name="Normal 5 5 2 4 3 2" xfId="2555"/>
    <cellStyle name="Normal 5 5 2 4 3 2 2" xfId="2556"/>
    <cellStyle name="Normal 5 5 2 4 3 3" xfId="2557"/>
    <cellStyle name="Normal 5 5 2 4 3 4" xfId="2558"/>
    <cellStyle name="Normal 5 5 2 4 3 5" xfId="2559"/>
    <cellStyle name="Normal 5 5 2 4 4" xfId="2560"/>
    <cellStyle name="Normal 5 5 2 4 4 2" xfId="2561"/>
    <cellStyle name="Normal 5 5 2 4 4 2 2" xfId="2562"/>
    <cellStyle name="Normal 5 5 2 4 4 3" xfId="2563"/>
    <cellStyle name="Normal 5 5 2 4 5" xfId="2564"/>
    <cellStyle name="Normal 5 5 2 4 5 2" xfId="2565"/>
    <cellStyle name="Normal 5 5 2 4 6" xfId="2566"/>
    <cellStyle name="Normal 5 5 2 4 7" xfId="2567"/>
    <cellStyle name="Normal 5 5 2 4 8" xfId="2568"/>
    <cellStyle name="Normal 5 5 2 5" xfId="2569"/>
    <cellStyle name="Normal 5 5 2 5 2" xfId="2570"/>
    <cellStyle name="Normal 5 5 2 5 2 2" xfId="2571"/>
    <cellStyle name="Normal 5 5 2 5 2 2 2" xfId="2572"/>
    <cellStyle name="Normal 5 5 2 5 2 3" xfId="2573"/>
    <cellStyle name="Normal 5 5 2 5 2 4" xfId="2574"/>
    <cellStyle name="Normal 5 5 2 5 2 5" xfId="2575"/>
    <cellStyle name="Normal 5 5 2 5 3" xfId="2576"/>
    <cellStyle name="Normal 5 5 2 5 3 2" xfId="2577"/>
    <cellStyle name="Normal 5 5 2 5 3 2 2" xfId="2578"/>
    <cellStyle name="Normal 5 5 2 5 3 3" xfId="2579"/>
    <cellStyle name="Normal 5 5 2 5 4" xfId="2580"/>
    <cellStyle name="Normal 5 5 2 5 4 2" xfId="2581"/>
    <cellStyle name="Normal 5 5 2 5 5" xfId="2582"/>
    <cellStyle name="Normal 5 5 2 5 6" xfId="2583"/>
    <cellStyle name="Normal 5 5 2 5 7" xfId="2584"/>
    <cellStyle name="Normal 5 5 2 6" xfId="2585"/>
    <cellStyle name="Normal 5 5 2 6 2" xfId="2586"/>
    <cellStyle name="Normal 5 5 2 6 2 2" xfId="2587"/>
    <cellStyle name="Normal 5 5 2 6 2 2 2" xfId="2588"/>
    <cellStyle name="Normal 5 5 2 6 2 3" xfId="2589"/>
    <cellStyle name="Normal 5 5 2 6 3" xfId="2590"/>
    <cellStyle name="Normal 5 5 2 6 3 2" xfId="2591"/>
    <cellStyle name="Normal 5 5 2 6 4" xfId="2592"/>
    <cellStyle name="Normal 5 5 2 6 5" xfId="2593"/>
    <cellStyle name="Normal 5 5 2 6 6" xfId="2594"/>
    <cellStyle name="Normal 5 5 2 7" xfId="2595"/>
    <cellStyle name="Normal 5 5 2 7 2" xfId="2596"/>
    <cellStyle name="Normal 5 5 2 7 2 2" xfId="2597"/>
    <cellStyle name="Normal 5 5 2 7 3" xfId="2598"/>
    <cellStyle name="Normal 5 5 2 7 4" xfId="2599"/>
    <cellStyle name="Normal 5 5 2 7 5" xfId="2600"/>
    <cellStyle name="Normal 5 5 2 8" xfId="2601"/>
    <cellStyle name="Normal 5 5 2 8 2" xfId="2602"/>
    <cellStyle name="Normal 5 5 2 8 2 2" xfId="2603"/>
    <cellStyle name="Normal 5 5 2 8 3" xfId="2604"/>
    <cellStyle name="Normal 5 5 2 8 4" xfId="2605"/>
    <cellStyle name="Normal 5 5 2 8 5" xfId="2606"/>
    <cellStyle name="Normal 5 5 2 9" xfId="2607"/>
    <cellStyle name="Normal 5 5 2 9 2" xfId="2608"/>
    <cellStyle name="Normal 5 5 20" xfId="2609"/>
    <cellStyle name="Normal 5 5 21" xfId="2610"/>
    <cellStyle name="Normal 5 5 3" xfId="2611"/>
    <cellStyle name="Normal 5 5 3 10" xfId="2612"/>
    <cellStyle name="Normal 5 5 3 11" xfId="2613"/>
    <cellStyle name="Normal 5 5 3 12" xfId="2614"/>
    <cellStyle name="Normal 5 5 3 13" xfId="2615"/>
    <cellStyle name="Normal 5 5 3 2" xfId="2616"/>
    <cellStyle name="Normal 5 5 3 2 2" xfId="2617"/>
    <cellStyle name="Normal 5 5 3 2 2 2" xfId="2618"/>
    <cellStyle name="Normal 5 5 3 2 2 2 2" xfId="2619"/>
    <cellStyle name="Normal 5 5 3 2 2 3" xfId="2620"/>
    <cellStyle name="Normal 5 5 3 2 2 4" xfId="2621"/>
    <cellStyle name="Normal 5 5 3 2 2 5" xfId="2622"/>
    <cellStyle name="Normal 5 5 3 2 3" xfId="2623"/>
    <cellStyle name="Normal 5 5 3 2 3 2" xfId="2624"/>
    <cellStyle name="Normal 5 5 3 2 3 2 2" xfId="2625"/>
    <cellStyle name="Normal 5 5 3 2 3 3" xfId="2626"/>
    <cellStyle name="Normal 5 5 3 2 4" xfId="2627"/>
    <cellStyle name="Normal 5 5 3 2 4 2" xfId="2628"/>
    <cellStyle name="Normal 5 5 3 2 5" xfId="2629"/>
    <cellStyle name="Normal 5 5 3 2 6" xfId="2630"/>
    <cellStyle name="Normal 5 5 3 2 7" xfId="2631"/>
    <cellStyle name="Normal 5 5 3 3" xfId="2632"/>
    <cellStyle name="Normal 5 5 3 3 2" xfId="2633"/>
    <cellStyle name="Normal 5 5 3 3 2 2" xfId="2634"/>
    <cellStyle name="Normal 5 5 3 3 2 2 2" xfId="2635"/>
    <cellStyle name="Normal 5 5 3 3 2 3" xfId="2636"/>
    <cellStyle name="Normal 5 5 3 3 3" xfId="2637"/>
    <cellStyle name="Normal 5 5 3 3 3 2" xfId="2638"/>
    <cellStyle name="Normal 5 5 3 3 4" xfId="2639"/>
    <cellStyle name="Normal 5 5 3 3 5" xfId="2640"/>
    <cellStyle name="Normal 5 5 3 3 6" xfId="2641"/>
    <cellStyle name="Normal 5 5 3 4" xfId="2642"/>
    <cellStyle name="Normal 5 5 3 4 2" xfId="2643"/>
    <cellStyle name="Normal 5 5 3 4 2 2" xfId="2644"/>
    <cellStyle name="Normal 5 5 3 4 3" xfId="2645"/>
    <cellStyle name="Normal 5 5 3 4 4" xfId="2646"/>
    <cellStyle name="Normal 5 5 3 4 5" xfId="2647"/>
    <cellStyle name="Normal 5 5 3 5" xfId="2648"/>
    <cellStyle name="Normal 5 5 3 5 2" xfId="2649"/>
    <cellStyle name="Normal 5 5 3 5 2 2" xfId="2650"/>
    <cellStyle name="Normal 5 5 3 5 3" xfId="2651"/>
    <cellStyle name="Normal 5 5 3 5 4" xfId="2652"/>
    <cellStyle name="Normal 5 5 3 5 5" xfId="2653"/>
    <cellStyle name="Normal 5 5 3 6" xfId="2654"/>
    <cellStyle name="Normal 5 5 3 6 2" xfId="2655"/>
    <cellStyle name="Normal 5 5 3 7" xfId="2656"/>
    <cellStyle name="Normal 5 5 3 8" xfId="2657"/>
    <cellStyle name="Normal 5 5 3 9" xfId="2658"/>
    <cellStyle name="Normal 5 5 4" xfId="2659"/>
    <cellStyle name="Normal 5 5 4 10" xfId="2660"/>
    <cellStyle name="Normal 5 5 4 11" xfId="2661"/>
    <cellStyle name="Normal 5 5 4 12" xfId="2662"/>
    <cellStyle name="Normal 5 5 4 13" xfId="2663"/>
    <cellStyle name="Normal 5 5 4 2" xfId="2664"/>
    <cellStyle name="Normal 5 5 4 2 2" xfId="2665"/>
    <cellStyle name="Normal 5 5 4 2 2 2" xfId="2666"/>
    <cellStyle name="Normal 5 5 4 2 2 2 2" xfId="2667"/>
    <cellStyle name="Normal 5 5 4 2 2 3" xfId="2668"/>
    <cellStyle name="Normal 5 5 4 2 2 4" xfId="2669"/>
    <cellStyle name="Normal 5 5 4 2 2 5" xfId="2670"/>
    <cellStyle name="Normal 5 5 4 2 3" xfId="2671"/>
    <cellStyle name="Normal 5 5 4 2 3 2" xfId="2672"/>
    <cellStyle name="Normal 5 5 4 2 3 2 2" xfId="2673"/>
    <cellStyle name="Normal 5 5 4 2 3 3" xfId="2674"/>
    <cellStyle name="Normal 5 5 4 2 4" xfId="2675"/>
    <cellStyle name="Normal 5 5 4 2 4 2" xfId="2676"/>
    <cellStyle name="Normal 5 5 4 2 5" xfId="2677"/>
    <cellStyle name="Normal 5 5 4 2 6" xfId="2678"/>
    <cellStyle name="Normal 5 5 4 2 7" xfId="2679"/>
    <cellStyle name="Normal 5 5 4 3" xfId="2680"/>
    <cellStyle name="Normal 5 5 4 3 2" xfId="2681"/>
    <cellStyle name="Normal 5 5 4 3 2 2" xfId="2682"/>
    <cellStyle name="Normal 5 5 4 3 2 2 2" xfId="2683"/>
    <cellStyle name="Normal 5 5 4 3 2 3" xfId="2684"/>
    <cellStyle name="Normal 5 5 4 3 3" xfId="2685"/>
    <cellStyle name="Normal 5 5 4 3 3 2" xfId="2686"/>
    <cellStyle name="Normal 5 5 4 3 4" xfId="2687"/>
    <cellStyle name="Normal 5 5 4 3 5" xfId="2688"/>
    <cellStyle name="Normal 5 5 4 3 6" xfId="2689"/>
    <cellStyle name="Normal 5 5 4 4" xfId="2690"/>
    <cellStyle name="Normal 5 5 4 4 2" xfId="2691"/>
    <cellStyle name="Normal 5 5 4 4 2 2" xfId="2692"/>
    <cellStyle name="Normal 5 5 4 4 3" xfId="2693"/>
    <cellStyle name="Normal 5 5 4 4 4" xfId="2694"/>
    <cellStyle name="Normal 5 5 4 4 5" xfId="2695"/>
    <cellStyle name="Normal 5 5 4 5" xfId="2696"/>
    <cellStyle name="Normal 5 5 4 5 2" xfId="2697"/>
    <cellStyle name="Normal 5 5 4 5 2 2" xfId="2698"/>
    <cellStyle name="Normal 5 5 4 5 3" xfId="2699"/>
    <cellStyle name="Normal 5 5 4 5 4" xfId="2700"/>
    <cellStyle name="Normal 5 5 4 5 5" xfId="2701"/>
    <cellStyle name="Normal 5 5 4 6" xfId="2702"/>
    <cellStyle name="Normal 5 5 4 6 2" xfId="2703"/>
    <cellStyle name="Normal 5 5 4 7" xfId="2704"/>
    <cellStyle name="Normal 5 5 4 8" xfId="2705"/>
    <cellStyle name="Normal 5 5 4 9" xfId="2706"/>
    <cellStyle name="Normal 5 5 5" xfId="2707"/>
    <cellStyle name="Normal 5 5 5 2" xfId="2708"/>
    <cellStyle name="Normal 5 5 5 2 2" xfId="2709"/>
    <cellStyle name="Normal 5 5 5 2 2 2" xfId="2710"/>
    <cellStyle name="Normal 5 5 5 2 2 2 2" xfId="2711"/>
    <cellStyle name="Normal 5 5 5 2 2 3" xfId="2712"/>
    <cellStyle name="Normal 5 5 5 2 2 4" xfId="2713"/>
    <cellStyle name="Normal 5 5 5 2 2 5" xfId="2714"/>
    <cellStyle name="Normal 5 5 5 2 3" xfId="2715"/>
    <cellStyle name="Normal 5 5 5 2 3 2" xfId="2716"/>
    <cellStyle name="Normal 5 5 5 2 3 2 2" xfId="2717"/>
    <cellStyle name="Normal 5 5 5 2 3 3" xfId="2718"/>
    <cellStyle name="Normal 5 5 5 2 4" xfId="2719"/>
    <cellStyle name="Normal 5 5 5 2 4 2" xfId="2720"/>
    <cellStyle name="Normal 5 5 5 2 5" xfId="2721"/>
    <cellStyle name="Normal 5 5 5 2 6" xfId="2722"/>
    <cellStyle name="Normal 5 5 5 2 7" xfId="2723"/>
    <cellStyle name="Normal 5 5 5 3" xfId="2724"/>
    <cellStyle name="Normal 5 5 5 3 2" xfId="2725"/>
    <cellStyle name="Normal 5 5 5 3 2 2" xfId="2726"/>
    <cellStyle name="Normal 5 5 5 3 2 2 2" xfId="2727"/>
    <cellStyle name="Normal 5 5 5 3 2 3" xfId="2728"/>
    <cellStyle name="Normal 5 5 5 3 3" xfId="2729"/>
    <cellStyle name="Normal 5 5 5 3 3 2" xfId="2730"/>
    <cellStyle name="Normal 5 5 5 3 4" xfId="2731"/>
    <cellStyle name="Normal 5 5 5 3 5" xfId="2732"/>
    <cellStyle name="Normal 5 5 5 3 6" xfId="2733"/>
    <cellStyle name="Normal 5 5 5 4" xfId="2734"/>
    <cellStyle name="Normal 5 5 5 4 2" xfId="2735"/>
    <cellStyle name="Normal 5 5 5 4 2 2" xfId="2736"/>
    <cellStyle name="Normal 5 5 5 4 3" xfId="2737"/>
    <cellStyle name="Normal 5 5 5 4 4" xfId="2738"/>
    <cellStyle name="Normal 5 5 5 4 5" xfId="2739"/>
    <cellStyle name="Normal 5 5 5 5" xfId="2740"/>
    <cellStyle name="Normal 5 5 5 5 2" xfId="2741"/>
    <cellStyle name="Normal 5 5 5 5 2 2" xfId="2742"/>
    <cellStyle name="Normal 5 5 5 5 3" xfId="2743"/>
    <cellStyle name="Normal 5 5 5 6" xfId="2744"/>
    <cellStyle name="Normal 5 5 5 6 2" xfId="2745"/>
    <cellStyle name="Normal 5 5 5 7" xfId="2746"/>
    <cellStyle name="Normal 5 5 5 8" xfId="2747"/>
    <cellStyle name="Normal 5 5 5 9" xfId="2748"/>
    <cellStyle name="Normal 5 5 6" xfId="2749"/>
    <cellStyle name="Normal 5 5 6 2" xfId="2750"/>
    <cellStyle name="Normal 5 5 6 2 2" xfId="2751"/>
    <cellStyle name="Normal 5 5 6 2 2 2" xfId="2752"/>
    <cellStyle name="Normal 5 5 6 2 2 2 2" xfId="2753"/>
    <cellStyle name="Normal 5 5 6 2 2 3" xfId="2754"/>
    <cellStyle name="Normal 5 5 6 2 3" xfId="2755"/>
    <cellStyle name="Normal 5 5 6 2 3 2" xfId="2756"/>
    <cellStyle name="Normal 5 5 6 2 4" xfId="2757"/>
    <cellStyle name="Normal 5 5 6 2 5" xfId="2758"/>
    <cellStyle name="Normal 5 5 6 2 6" xfId="2759"/>
    <cellStyle name="Normal 5 5 6 3" xfId="2760"/>
    <cellStyle name="Normal 5 5 6 3 2" xfId="2761"/>
    <cellStyle name="Normal 5 5 6 3 2 2" xfId="2762"/>
    <cellStyle name="Normal 5 5 6 3 3" xfId="2763"/>
    <cellStyle name="Normal 5 5 6 3 4" xfId="2764"/>
    <cellStyle name="Normal 5 5 6 3 5" xfId="2765"/>
    <cellStyle name="Normal 5 5 6 4" xfId="2766"/>
    <cellStyle name="Normal 5 5 6 4 2" xfId="2767"/>
    <cellStyle name="Normal 5 5 6 4 2 2" xfId="2768"/>
    <cellStyle name="Normal 5 5 6 4 3" xfId="2769"/>
    <cellStyle name="Normal 5 5 6 5" xfId="2770"/>
    <cellStyle name="Normal 5 5 6 5 2" xfId="2771"/>
    <cellStyle name="Normal 5 5 6 6" xfId="2772"/>
    <cellStyle name="Normal 5 5 6 7" xfId="2773"/>
    <cellStyle name="Normal 5 5 6 8" xfId="2774"/>
    <cellStyle name="Normal 5 5 7" xfId="2775"/>
    <cellStyle name="Normal 5 5 7 2" xfId="2776"/>
    <cellStyle name="Normal 5 5 7 2 2" xfId="2777"/>
    <cellStyle name="Normal 5 5 7 2 2 2" xfId="2778"/>
    <cellStyle name="Normal 5 5 7 2 3" xfId="2779"/>
    <cellStyle name="Normal 5 5 7 2 4" xfId="2780"/>
    <cellStyle name="Normal 5 5 7 2 5" xfId="2781"/>
    <cellStyle name="Normal 5 5 7 3" xfId="2782"/>
    <cellStyle name="Normal 5 5 7 3 2" xfId="2783"/>
    <cellStyle name="Normal 5 5 7 3 2 2" xfId="2784"/>
    <cellStyle name="Normal 5 5 7 3 3" xfId="2785"/>
    <cellStyle name="Normal 5 5 7 4" xfId="2786"/>
    <cellStyle name="Normal 5 5 7 4 2" xfId="2787"/>
    <cellStyle name="Normal 5 5 7 5" xfId="2788"/>
    <cellStyle name="Normal 5 5 7 6" xfId="2789"/>
    <cellStyle name="Normal 5 5 7 7" xfId="2790"/>
    <cellStyle name="Normal 5 5 8" xfId="2791"/>
    <cellStyle name="Normal 5 5 8 2" xfId="2792"/>
    <cellStyle name="Normal 5 5 8 2 2" xfId="2793"/>
    <cellStyle name="Normal 5 5 8 2 2 2" xfId="2794"/>
    <cellStyle name="Normal 5 5 8 2 3" xfId="2795"/>
    <cellStyle name="Normal 5 5 8 3" xfId="2796"/>
    <cellStyle name="Normal 5 5 8 3 2" xfId="2797"/>
    <cellStyle name="Normal 5 5 8 4" xfId="2798"/>
    <cellStyle name="Normal 5 5 8 5" xfId="2799"/>
    <cellStyle name="Normal 5 5 8 6" xfId="2800"/>
    <cellStyle name="Normal 5 5 9" xfId="2801"/>
    <cellStyle name="Normal 5 5 9 2" xfId="2802"/>
    <cellStyle name="Normal 5 5 9 2 2" xfId="2803"/>
    <cellStyle name="Normal 5 5 9 3" xfId="2804"/>
    <cellStyle name="Normal 5 5 9 4" xfId="2805"/>
    <cellStyle name="Normal 5 5 9 5" xfId="2806"/>
    <cellStyle name="Normal 5 6" xfId="2807"/>
    <cellStyle name="Normal 5 6 10" xfId="2808"/>
    <cellStyle name="Normal 5 6 10 2" xfId="2809"/>
    <cellStyle name="Normal 5 6 11" xfId="2810"/>
    <cellStyle name="Normal 5 6 12" xfId="2811"/>
    <cellStyle name="Normal 5 6 13" xfId="2812"/>
    <cellStyle name="Normal 5 6 14" xfId="2813"/>
    <cellStyle name="Normal 5 6 15" xfId="2814"/>
    <cellStyle name="Normal 5 6 16" xfId="2815"/>
    <cellStyle name="Normal 5 6 17" xfId="2816"/>
    <cellStyle name="Normal 5 6 18" xfId="2817"/>
    <cellStyle name="Normal 5 6 19" xfId="2818"/>
    <cellStyle name="Normal 5 6 2" xfId="2819"/>
    <cellStyle name="Normal 5 6 2 10" xfId="2820"/>
    <cellStyle name="Normal 5 6 2 11" xfId="2821"/>
    <cellStyle name="Normal 5 6 2 12" xfId="2822"/>
    <cellStyle name="Normal 5 6 2 13" xfId="2823"/>
    <cellStyle name="Normal 5 6 2 2" xfId="2824"/>
    <cellStyle name="Normal 5 6 2 2 2" xfId="2825"/>
    <cellStyle name="Normal 5 6 2 2 2 2" xfId="2826"/>
    <cellStyle name="Normal 5 6 2 2 2 2 2" xfId="2827"/>
    <cellStyle name="Normal 5 6 2 2 2 3" xfId="2828"/>
    <cellStyle name="Normal 5 6 2 2 2 4" xfId="2829"/>
    <cellStyle name="Normal 5 6 2 2 2 5" xfId="2830"/>
    <cellStyle name="Normal 5 6 2 2 3" xfId="2831"/>
    <cellStyle name="Normal 5 6 2 2 3 2" xfId="2832"/>
    <cellStyle name="Normal 5 6 2 2 3 2 2" xfId="2833"/>
    <cellStyle name="Normal 5 6 2 2 3 3" xfId="2834"/>
    <cellStyle name="Normal 5 6 2 2 4" xfId="2835"/>
    <cellStyle name="Normal 5 6 2 2 4 2" xfId="2836"/>
    <cellStyle name="Normal 5 6 2 2 5" xfId="2837"/>
    <cellStyle name="Normal 5 6 2 2 6" xfId="2838"/>
    <cellStyle name="Normal 5 6 2 2 7" xfId="2839"/>
    <cellStyle name="Normal 5 6 2 3" xfId="2840"/>
    <cellStyle name="Normal 5 6 2 3 2" xfId="2841"/>
    <cellStyle name="Normal 5 6 2 3 2 2" xfId="2842"/>
    <cellStyle name="Normal 5 6 2 3 2 2 2" xfId="2843"/>
    <cellStyle name="Normal 5 6 2 3 2 3" xfId="2844"/>
    <cellStyle name="Normal 5 6 2 3 3" xfId="2845"/>
    <cellStyle name="Normal 5 6 2 3 3 2" xfId="2846"/>
    <cellStyle name="Normal 5 6 2 3 4" xfId="2847"/>
    <cellStyle name="Normal 5 6 2 3 5" xfId="2848"/>
    <cellStyle name="Normal 5 6 2 3 6" xfId="2849"/>
    <cellStyle name="Normal 5 6 2 4" xfId="2850"/>
    <cellStyle name="Normal 5 6 2 4 2" xfId="2851"/>
    <cellStyle name="Normal 5 6 2 4 2 2" xfId="2852"/>
    <cellStyle name="Normal 5 6 2 4 3" xfId="2853"/>
    <cellStyle name="Normal 5 6 2 4 4" xfId="2854"/>
    <cellStyle name="Normal 5 6 2 4 5" xfId="2855"/>
    <cellStyle name="Normal 5 6 2 5" xfId="2856"/>
    <cellStyle name="Normal 5 6 2 5 2" xfId="2857"/>
    <cellStyle name="Normal 5 6 2 5 2 2" xfId="2858"/>
    <cellStyle name="Normal 5 6 2 5 3" xfId="2859"/>
    <cellStyle name="Normal 5 6 2 5 4" xfId="2860"/>
    <cellStyle name="Normal 5 6 2 5 5" xfId="2861"/>
    <cellStyle name="Normal 5 6 2 6" xfId="2862"/>
    <cellStyle name="Normal 5 6 2 6 2" xfId="2863"/>
    <cellStyle name="Normal 5 6 2 7" xfId="2864"/>
    <cellStyle name="Normal 5 6 2 8" xfId="2865"/>
    <cellStyle name="Normal 5 6 2 9" xfId="2866"/>
    <cellStyle name="Normal 5 6 3" xfId="2867"/>
    <cellStyle name="Normal 5 6 3 2" xfId="2868"/>
    <cellStyle name="Normal 5 6 3 2 2" xfId="2869"/>
    <cellStyle name="Normal 5 6 3 2 2 2" xfId="2870"/>
    <cellStyle name="Normal 5 6 3 2 2 2 2" xfId="2871"/>
    <cellStyle name="Normal 5 6 3 2 2 3" xfId="2872"/>
    <cellStyle name="Normal 5 6 3 2 2 4" xfId="2873"/>
    <cellStyle name="Normal 5 6 3 2 2 5" xfId="2874"/>
    <cellStyle name="Normal 5 6 3 2 3" xfId="2875"/>
    <cellStyle name="Normal 5 6 3 2 3 2" xfId="2876"/>
    <cellStyle name="Normal 5 6 3 2 3 2 2" xfId="2877"/>
    <cellStyle name="Normal 5 6 3 2 3 3" xfId="2878"/>
    <cellStyle name="Normal 5 6 3 2 4" xfId="2879"/>
    <cellStyle name="Normal 5 6 3 2 4 2" xfId="2880"/>
    <cellStyle name="Normal 5 6 3 2 5" xfId="2881"/>
    <cellStyle name="Normal 5 6 3 2 6" xfId="2882"/>
    <cellStyle name="Normal 5 6 3 2 7" xfId="2883"/>
    <cellStyle name="Normal 5 6 3 3" xfId="2884"/>
    <cellStyle name="Normal 5 6 3 3 2" xfId="2885"/>
    <cellStyle name="Normal 5 6 3 3 2 2" xfId="2886"/>
    <cellStyle name="Normal 5 6 3 3 2 2 2" xfId="2887"/>
    <cellStyle name="Normal 5 6 3 3 2 3" xfId="2888"/>
    <cellStyle name="Normal 5 6 3 3 3" xfId="2889"/>
    <cellStyle name="Normal 5 6 3 3 3 2" xfId="2890"/>
    <cellStyle name="Normal 5 6 3 3 4" xfId="2891"/>
    <cellStyle name="Normal 5 6 3 3 5" xfId="2892"/>
    <cellStyle name="Normal 5 6 3 3 6" xfId="2893"/>
    <cellStyle name="Normal 5 6 3 4" xfId="2894"/>
    <cellStyle name="Normal 5 6 3 4 2" xfId="2895"/>
    <cellStyle name="Normal 5 6 3 4 2 2" xfId="2896"/>
    <cellStyle name="Normal 5 6 3 4 3" xfId="2897"/>
    <cellStyle name="Normal 5 6 3 4 4" xfId="2898"/>
    <cellStyle name="Normal 5 6 3 4 5" xfId="2899"/>
    <cellStyle name="Normal 5 6 3 5" xfId="2900"/>
    <cellStyle name="Normal 5 6 3 5 2" xfId="2901"/>
    <cellStyle name="Normal 5 6 3 5 2 2" xfId="2902"/>
    <cellStyle name="Normal 5 6 3 5 3" xfId="2903"/>
    <cellStyle name="Normal 5 6 3 6" xfId="2904"/>
    <cellStyle name="Normal 5 6 3 6 2" xfId="2905"/>
    <cellStyle name="Normal 5 6 3 7" xfId="2906"/>
    <cellStyle name="Normal 5 6 3 8" xfId="2907"/>
    <cellStyle name="Normal 5 6 3 9" xfId="2908"/>
    <cellStyle name="Normal 5 6 4" xfId="2909"/>
    <cellStyle name="Normal 5 6 4 2" xfId="2910"/>
    <cellStyle name="Normal 5 6 4 2 2" xfId="2911"/>
    <cellStyle name="Normal 5 6 4 2 2 2" xfId="2912"/>
    <cellStyle name="Normal 5 6 4 2 2 2 2" xfId="2913"/>
    <cellStyle name="Normal 5 6 4 2 2 3" xfId="2914"/>
    <cellStyle name="Normal 5 6 4 2 3" xfId="2915"/>
    <cellStyle name="Normal 5 6 4 2 3 2" xfId="2916"/>
    <cellStyle name="Normal 5 6 4 2 4" xfId="2917"/>
    <cellStyle name="Normal 5 6 4 2 5" xfId="2918"/>
    <cellStyle name="Normal 5 6 4 2 6" xfId="2919"/>
    <cellStyle name="Normal 5 6 4 3" xfId="2920"/>
    <cellStyle name="Normal 5 6 4 3 2" xfId="2921"/>
    <cellStyle name="Normal 5 6 4 3 2 2" xfId="2922"/>
    <cellStyle name="Normal 5 6 4 3 3" xfId="2923"/>
    <cellStyle name="Normal 5 6 4 3 4" xfId="2924"/>
    <cellStyle name="Normal 5 6 4 3 5" xfId="2925"/>
    <cellStyle name="Normal 5 6 4 4" xfId="2926"/>
    <cellStyle name="Normal 5 6 4 4 2" xfId="2927"/>
    <cellStyle name="Normal 5 6 4 4 2 2" xfId="2928"/>
    <cellStyle name="Normal 5 6 4 4 3" xfId="2929"/>
    <cellStyle name="Normal 5 6 4 5" xfId="2930"/>
    <cellStyle name="Normal 5 6 4 5 2" xfId="2931"/>
    <cellStyle name="Normal 5 6 4 6" xfId="2932"/>
    <cellStyle name="Normal 5 6 4 7" xfId="2933"/>
    <cellStyle name="Normal 5 6 4 8" xfId="2934"/>
    <cellStyle name="Normal 5 6 5" xfId="2935"/>
    <cellStyle name="Normal 5 6 5 2" xfId="2936"/>
    <cellStyle name="Normal 5 6 5 2 2" xfId="2937"/>
    <cellStyle name="Normal 5 6 5 2 2 2" xfId="2938"/>
    <cellStyle name="Normal 5 6 5 2 3" xfId="2939"/>
    <cellStyle name="Normal 5 6 5 2 4" xfId="2940"/>
    <cellStyle name="Normal 5 6 5 2 5" xfId="2941"/>
    <cellStyle name="Normal 5 6 5 3" xfId="2942"/>
    <cellStyle name="Normal 5 6 5 3 2" xfId="2943"/>
    <cellStyle name="Normal 5 6 5 3 2 2" xfId="2944"/>
    <cellStyle name="Normal 5 6 5 3 3" xfId="2945"/>
    <cellStyle name="Normal 5 6 5 4" xfId="2946"/>
    <cellStyle name="Normal 5 6 5 4 2" xfId="2947"/>
    <cellStyle name="Normal 5 6 5 5" xfId="2948"/>
    <cellStyle name="Normal 5 6 5 6" xfId="2949"/>
    <cellStyle name="Normal 5 6 5 7" xfId="2950"/>
    <cellStyle name="Normal 5 6 6" xfId="2951"/>
    <cellStyle name="Normal 5 6 6 2" xfId="2952"/>
    <cellStyle name="Normal 5 6 6 2 2" xfId="2953"/>
    <cellStyle name="Normal 5 6 6 2 2 2" xfId="2954"/>
    <cellStyle name="Normal 5 6 6 2 3" xfId="2955"/>
    <cellStyle name="Normal 5 6 6 3" xfId="2956"/>
    <cellStyle name="Normal 5 6 6 3 2" xfId="2957"/>
    <cellStyle name="Normal 5 6 6 4" xfId="2958"/>
    <cellStyle name="Normal 5 6 6 5" xfId="2959"/>
    <cellStyle name="Normal 5 6 6 6" xfId="2960"/>
    <cellStyle name="Normal 5 6 7" xfId="2961"/>
    <cellStyle name="Normal 5 6 7 2" xfId="2962"/>
    <cellStyle name="Normal 5 6 7 2 2" xfId="2963"/>
    <cellStyle name="Normal 5 6 7 3" xfId="2964"/>
    <cellStyle name="Normal 5 6 7 4" xfId="2965"/>
    <cellStyle name="Normal 5 6 7 5" xfId="2966"/>
    <cellStyle name="Normal 5 6 8" xfId="2967"/>
    <cellStyle name="Normal 5 6 8 2" xfId="2968"/>
    <cellStyle name="Normal 5 6 8 2 2" xfId="2969"/>
    <cellStyle name="Normal 5 6 8 3" xfId="2970"/>
    <cellStyle name="Normal 5 6 8 4" xfId="2971"/>
    <cellStyle name="Normal 5 6 8 5" xfId="2972"/>
    <cellStyle name="Normal 5 6 9" xfId="2973"/>
    <cellStyle name="Normal 5 6 9 2" xfId="2974"/>
    <cellStyle name="Normal 5 7" xfId="2975"/>
    <cellStyle name="Normal 5 7 10" xfId="2976"/>
    <cellStyle name="Normal 5 7 11" xfId="2977"/>
    <cellStyle name="Normal 5 7 12" xfId="2978"/>
    <cellStyle name="Normal 5 7 13" xfId="2979"/>
    <cellStyle name="Normal 5 7 2" xfId="2980"/>
    <cellStyle name="Normal 5 7 2 2" xfId="2981"/>
    <cellStyle name="Normal 5 7 2 2 2" xfId="2982"/>
    <cellStyle name="Normal 5 7 2 2 2 2" xfId="2983"/>
    <cellStyle name="Normal 5 7 2 2 3" xfId="2984"/>
    <cellStyle name="Normal 5 7 2 2 4" xfId="2985"/>
    <cellStyle name="Normal 5 7 2 2 5" xfId="2986"/>
    <cellStyle name="Normal 5 7 2 3" xfId="2987"/>
    <cellStyle name="Normal 5 7 2 3 2" xfId="2988"/>
    <cellStyle name="Normal 5 7 2 3 2 2" xfId="2989"/>
    <cellStyle name="Normal 5 7 2 3 3" xfId="2990"/>
    <cellStyle name="Normal 5 7 2 4" xfId="2991"/>
    <cellStyle name="Normal 5 7 2 4 2" xfId="2992"/>
    <cellStyle name="Normal 5 7 2 5" xfId="2993"/>
    <cellStyle name="Normal 5 7 2 6" xfId="2994"/>
    <cellStyle name="Normal 5 7 2 7" xfId="2995"/>
    <cellStyle name="Normal 5 7 3" xfId="2996"/>
    <cellStyle name="Normal 5 7 3 2" xfId="2997"/>
    <cellStyle name="Normal 5 7 3 2 2" xfId="2998"/>
    <cellStyle name="Normal 5 7 3 2 2 2" xfId="2999"/>
    <cellStyle name="Normal 5 7 3 2 3" xfId="3000"/>
    <cellStyle name="Normal 5 7 3 3" xfId="3001"/>
    <cellStyle name="Normal 5 7 3 3 2" xfId="3002"/>
    <cellStyle name="Normal 5 7 3 4" xfId="3003"/>
    <cellStyle name="Normal 5 7 3 5" xfId="3004"/>
    <cellStyle name="Normal 5 7 3 6" xfId="3005"/>
    <cellStyle name="Normal 5 7 4" xfId="3006"/>
    <cellStyle name="Normal 5 7 4 2" xfId="3007"/>
    <cellStyle name="Normal 5 7 4 2 2" xfId="3008"/>
    <cellStyle name="Normal 5 7 4 3" xfId="3009"/>
    <cellStyle name="Normal 5 7 4 4" xfId="3010"/>
    <cellStyle name="Normal 5 7 4 5" xfId="3011"/>
    <cellStyle name="Normal 5 7 5" xfId="3012"/>
    <cellStyle name="Normal 5 7 5 2" xfId="3013"/>
    <cellStyle name="Normal 5 7 5 2 2" xfId="3014"/>
    <cellStyle name="Normal 5 7 5 3" xfId="3015"/>
    <cellStyle name="Normal 5 7 5 4" xfId="3016"/>
    <cellStyle name="Normal 5 7 5 5" xfId="3017"/>
    <cellStyle name="Normal 5 7 6" xfId="3018"/>
    <cellStyle name="Normal 5 7 6 2" xfId="3019"/>
    <cellStyle name="Normal 5 7 7" xfId="3020"/>
    <cellStyle name="Normal 5 7 8" xfId="3021"/>
    <cellStyle name="Normal 5 7 9" xfId="3022"/>
    <cellStyle name="Normal 5 8" xfId="3023"/>
    <cellStyle name="Normal 5 8 10" xfId="3024"/>
    <cellStyle name="Normal 5 8 11" xfId="3025"/>
    <cellStyle name="Normal 5 8 12" xfId="3026"/>
    <cellStyle name="Normal 5 8 13" xfId="3027"/>
    <cellStyle name="Normal 5 8 2" xfId="3028"/>
    <cellStyle name="Normal 5 8 2 2" xfId="3029"/>
    <cellStyle name="Normal 5 8 2 2 2" xfId="3030"/>
    <cellStyle name="Normal 5 8 2 2 2 2" xfId="3031"/>
    <cellStyle name="Normal 5 8 2 2 3" xfId="3032"/>
    <cellStyle name="Normal 5 8 2 2 4" xfId="3033"/>
    <cellStyle name="Normal 5 8 2 2 5" xfId="3034"/>
    <cellStyle name="Normal 5 8 2 3" xfId="3035"/>
    <cellStyle name="Normal 5 8 2 3 2" xfId="3036"/>
    <cellStyle name="Normal 5 8 2 3 2 2" xfId="3037"/>
    <cellStyle name="Normal 5 8 2 3 3" xfId="3038"/>
    <cellStyle name="Normal 5 8 2 4" xfId="3039"/>
    <cellStyle name="Normal 5 8 2 4 2" xfId="3040"/>
    <cellStyle name="Normal 5 8 2 5" xfId="3041"/>
    <cellStyle name="Normal 5 8 2 6" xfId="3042"/>
    <cellStyle name="Normal 5 8 2 7" xfId="3043"/>
    <cellStyle name="Normal 5 8 3" xfId="3044"/>
    <cellStyle name="Normal 5 8 3 2" xfId="3045"/>
    <cellStyle name="Normal 5 8 3 2 2" xfId="3046"/>
    <cellStyle name="Normal 5 8 3 2 2 2" xfId="3047"/>
    <cellStyle name="Normal 5 8 3 2 3" xfId="3048"/>
    <cellStyle name="Normal 5 8 3 3" xfId="3049"/>
    <cellStyle name="Normal 5 8 3 3 2" xfId="3050"/>
    <cellStyle name="Normal 5 8 3 4" xfId="3051"/>
    <cellStyle name="Normal 5 8 3 5" xfId="3052"/>
    <cellStyle name="Normal 5 8 3 6" xfId="3053"/>
    <cellStyle name="Normal 5 8 4" xfId="3054"/>
    <cellStyle name="Normal 5 8 4 2" xfId="3055"/>
    <cellStyle name="Normal 5 8 4 2 2" xfId="3056"/>
    <cellStyle name="Normal 5 8 4 3" xfId="3057"/>
    <cellStyle name="Normal 5 8 4 4" xfId="3058"/>
    <cellStyle name="Normal 5 8 4 5" xfId="3059"/>
    <cellStyle name="Normal 5 8 5" xfId="3060"/>
    <cellStyle name="Normal 5 8 5 2" xfId="3061"/>
    <cellStyle name="Normal 5 8 5 2 2" xfId="3062"/>
    <cellStyle name="Normal 5 8 5 3" xfId="3063"/>
    <cellStyle name="Normal 5 8 5 4" xfId="3064"/>
    <cellStyle name="Normal 5 8 5 5" xfId="3065"/>
    <cellStyle name="Normal 5 8 6" xfId="3066"/>
    <cellStyle name="Normal 5 8 6 2" xfId="3067"/>
    <cellStyle name="Normal 5 8 7" xfId="3068"/>
    <cellStyle name="Normal 5 8 8" xfId="3069"/>
    <cellStyle name="Normal 5 8 9" xfId="3070"/>
    <cellStyle name="Normal 5 9" xfId="3071"/>
    <cellStyle name="Normal 5 9 2" xfId="3072"/>
    <cellStyle name="Normal 5 9 2 2" xfId="3073"/>
    <cellStyle name="Normal 5 9 2 2 2" xfId="3074"/>
    <cellStyle name="Normal 5 9 2 2 2 2" xfId="3075"/>
    <cellStyle name="Normal 5 9 2 2 3" xfId="3076"/>
    <cellStyle name="Normal 5 9 2 2 4" xfId="3077"/>
    <cellStyle name="Normal 5 9 2 2 5" xfId="3078"/>
    <cellStyle name="Normal 5 9 2 3" xfId="3079"/>
    <cellStyle name="Normal 5 9 2 3 2" xfId="3080"/>
    <cellStyle name="Normal 5 9 2 3 2 2" xfId="3081"/>
    <cellStyle name="Normal 5 9 2 3 3" xfId="3082"/>
    <cellStyle name="Normal 5 9 2 4" xfId="3083"/>
    <cellStyle name="Normal 5 9 2 4 2" xfId="3084"/>
    <cellStyle name="Normal 5 9 2 5" xfId="3085"/>
    <cellStyle name="Normal 5 9 2 6" xfId="3086"/>
    <cellStyle name="Normal 5 9 2 7" xfId="3087"/>
    <cellStyle name="Normal 5 9 3" xfId="3088"/>
    <cellStyle name="Normal 5 9 3 2" xfId="3089"/>
    <cellStyle name="Normal 5 9 3 2 2" xfId="3090"/>
    <cellStyle name="Normal 5 9 3 2 2 2" xfId="3091"/>
    <cellStyle name="Normal 5 9 3 2 3" xfId="3092"/>
    <cellStyle name="Normal 5 9 3 3" xfId="3093"/>
    <cellStyle name="Normal 5 9 3 3 2" xfId="3094"/>
    <cellStyle name="Normal 5 9 3 4" xfId="3095"/>
    <cellStyle name="Normal 5 9 3 5" xfId="3096"/>
    <cellStyle name="Normal 5 9 3 6" xfId="3097"/>
    <cellStyle name="Normal 5 9 4" xfId="3098"/>
    <cellStyle name="Normal 5 9 4 2" xfId="3099"/>
    <cellStyle name="Normal 5 9 4 2 2" xfId="3100"/>
    <cellStyle name="Normal 5 9 4 3" xfId="3101"/>
    <cellStyle name="Normal 5 9 4 4" xfId="3102"/>
    <cellStyle name="Normal 5 9 4 5" xfId="3103"/>
    <cellStyle name="Normal 5 9 5" xfId="3104"/>
    <cellStyle name="Normal 5 9 5 2" xfId="3105"/>
    <cellStyle name="Normal 5 9 5 2 2" xfId="3106"/>
    <cellStyle name="Normal 5 9 5 3" xfId="3107"/>
    <cellStyle name="Normal 5 9 6" xfId="3108"/>
    <cellStyle name="Normal 5 9 6 2" xfId="3109"/>
    <cellStyle name="Normal 5 9 7" xfId="3110"/>
    <cellStyle name="Normal 5 9 8" xfId="3111"/>
    <cellStyle name="Normal 5 9 9" xfId="3112"/>
    <cellStyle name="Note 2" xfId="3113"/>
    <cellStyle name="Note 2 2" xfId="3114"/>
    <cellStyle name="Note 2 2 2" xfId="3115"/>
    <cellStyle name="Note 2 3" xfId="3116"/>
    <cellStyle name="Note 2 4" xfId="3117"/>
    <cellStyle name="Note 2 4 2" xfId="3118"/>
    <cellStyle name="Note 3" xfId="3119"/>
    <cellStyle name="Note 3 2" xfId="3120"/>
    <cellStyle name="Output 2" xfId="3121"/>
    <cellStyle name="Title 2" xfId="3122"/>
    <cellStyle name="Total 2" xfId="3123"/>
    <cellStyle name="Warning Text 2" xfId="31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D\BM07GROUPS\Route%20Planning%20Team\Birmingham\Planning\GZAC%20daily%20log\South%20Daily%20Log\WM_Daily%20Log%20SOUTH%20Wk%2001%20to%20Wk%2052%202017_2018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 1 2017"/>
      <sheetName val="Period 3"/>
      <sheetName val="Period 2"/>
      <sheetName val="Period 4"/>
      <sheetName val="Period 5"/>
      <sheetName val="Period 6"/>
      <sheetName val="Period 7"/>
      <sheetName val="Period 8"/>
      <sheetName val="Period 9"/>
      <sheetName val="Period 10"/>
      <sheetName val="Period 11"/>
      <sheetName val="Period 12"/>
      <sheetName val="Period 13"/>
      <sheetName val="Wk 37"/>
      <sheetName val="Wk 36"/>
      <sheetName val="Wk 35"/>
      <sheetName val="Wk 34."/>
      <sheetName val="Wk 33"/>
      <sheetName val="Wk X 32"/>
      <sheetName val="Wk 31"/>
      <sheetName val="Wk 30"/>
      <sheetName val="Wk 26"/>
      <sheetName val="Wk 25"/>
      <sheetName val="Wk 24"/>
      <sheetName val="Wk 23"/>
      <sheetName val="Wk 21"/>
      <sheetName val="Wk 20"/>
      <sheetName val="Wk 19"/>
      <sheetName val="Wk 18"/>
      <sheetName val="Wk 16"/>
      <sheetName val="WK15"/>
      <sheetName val="Wk 14"/>
      <sheetName val="Wk 13"/>
      <sheetName val="Wk 12"/>
      <sheetName val="Wk 11"/>
      <sheetName val="Wk 10 "/>
      <sheetName val="Wk 9"/>
      <sheetName val="Wk 8"/>
      <sheetName val="Wk 7"/>
      <sheetName val="Wk 6"/>
      <sheetName val="Wk 5"/>
      <sheetName val="Wk 4"/>
      <sheetName val="Wk 3"/>
      <sheetName val="Wk 2"/>
      <sheetName val="Wk 1"/>
      <sheetName val="Wk X"/>
      <sheetName val="Planner list"/>
      <sheetName val="Period X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FS178"/>
  <sheetViews>
    <sheetView tabSelected="1" topLeftCell="FF1" zoomScaleNormal="100" workbookViewId="0">
      <pane ySplit="2" topLeftCell="A81" activePane="bottomLeft" state="frozen"/>
      <selection activeCell="K24" sqref="K24"/>
      <selection pane="bottomLeft" activeCell="FO114" sqref="FO114"/>
    </sheetView>
  </sheetViews>
  <sheetFormatPr defaultRowHeight="13.5" customHeight="1" x14ac:dyDescent="0.2"/>
  <cols>
    <col min="1" max="1" width="0.5703125" style="126" customWidth="1"/>
    <col min="2" max="2" width="11.5703125" style="144" customWidth="1"/>
    <col min="3" max="4" width="5.42578125" style="126" customWidth="1"/>
    <col min="5" max="5" width="6.42578125" style="93" customWidth="1"/>
    <col min="6" max="6" width="42.42578125" style="126" bestFit="1" customWidth="1"/>
    <col min="7" max="7" width="0.5703125" style="145" customWidth="1"/>
    <col min="8" max="8" width="11.5703125" style="144" customWidth="1"/>
    <col min="9" max="10" width="5.42578125" style="126" customWidth="1"/>
    <col min="11" max="11" width="6.42578125" style="126" customWidth="1"/>
    <col min="12" max="12" width="43" style="126" bestFit="1" customWidth="1"/>
    <col min="13" max="13" width="0.5703125" style="126" customWidth="1"/>
    <col min="14" max="14" width="11.5703125" style="144" customWidth="1"/>
    <col min="15" max="16" width="5.42578125" style="126" customWidth="1"/>
    <col min="17" max="17" width="6.42578125" style="126" customWidth="1"/>
    <col min="18" max="18" width="38.28515625" style="126" bestFit="1" customWidth="1"/>
    <col min="19" max="19" width="0.85546875" style="126" customWidth="1"/>
    <col min="20" max="20" width="11.5703125" style="144" customWidth="1"/>
    <col min="21" max="22" width="5.42578125" style="126" customWidth="1"/>
    <col min="23" max="23" width="6.42578125" style="126" customWidth="1"/>
    <col min="24" max="24" width="53.5703125" style="126" bestFit="1" customWidth="1"/>
    <col min="25" max="25" width="0.5703125" style="126" customWidth="1"/>
    <col min="26" max="26" width="11.5703125" style="144" customWidth="1"/>
    <col min="27" max="28" width="5.42578125" style="126" customWidth="1"/>
    <col min="29" max="29" width="6.42578125" style="126" customWidth="1"/>
    <col min="30" max="30" width="41.140625" style="126" bestFit="1" customWidth="1"/>
    <col min="31" max="31" width="0.5703125" style="126" customWidth="1"/>
    <col min="32" max="32" width="11.5703125" style="144" customWidth="1"/>
    <col min="33" max="34" width="5.42578125" style="126" customWidth="1"/>
    <col min="35" max="35" width="6.42578125" style="126" customWidth="1"/>
    <col min="36" max="36" width="37.140625" style="126" bestFit="1" customWidth="1"/>
    <col min="37" max="37" width="0.5703125" style="126" customWidth="1"/>
    <col min="38" max="38" width="11.5703125" style="144" customWidth="1"/>
    <col min="39" max="40" width="5.42578125" style="126" customWidth="1"/>
    <col min="41" max="41" width="6.42578125" style="126" customWidth="1"/>
    <col min="42" max="42" width="39.28515625" style="126" customWidth="1"/>
    <col min="43" max="43" width="0.5703125" style="126" customWidth="1"/>
    <col min="44" max="44" width="11.5703125" style="144" customWidth="1"/>
    <col min="45" max="46" width="5.42578125" style="126" customWidth="1"/>
    <col min="47" max="47" width="6.42578125" style="93" customWidth="1"/>
    <col min="48" max="48" width="42.42578125" style="126" bestFit="1" customWidth="1"/>
    <col min="49" max="49" width="0.5703125" style="145" customWidth="1"/>
    <col min="50" max="50" width="11.5703125" style="144" customWidth="1"/>
    <col min="51" max="52" width="5.42578125" style="126" customWidth="1"/>
    <col min="53" max="53" width="6.42578125" style="126" customWidth="1"/>
    <col min="54" max="54" width="43.28515625" style="126" bestFit="1" customWidth="1"/>
    <col min="55" max="55" width="0.5703125" style="126" customWidth="1"/>
    <col min="56" max="56" width="11.5703125" style="144" customWidth="1"/>
    <col min="57" max="58" width="5.42578125" style="126" customWidth="1"/>
    <col min="59" max="59" width="6.42578125" style="126" customWidth="1"/>
    <col min="60" max="60" width="43" style="126" bestFit="1" customWidth="1"/>
    <col min="61" max="61" width="0.5703125" style="126" customWidth="1"/>
    <col min="62" max="62" width="11.5703125" style="144" customWidth="1"/>
    <col min="63" max="64" width="5.42578125" style="126" customWidth="1"/>
    <col min="65" max="65" width="6.42578125" style="126" customWidth="1"/>
    <col min="66" max="66" width="53.5703125" style="126" bestFit="1" customWidth="1"/>
    <col min="67" max="67" width="0.5703125" style="126" customWidth="1"/>
    <col min="68" max="68" width="11.5703125" style="144" customWidth="1"/>
    <col min="69" max="70" width="5.42578125" style="126" customWidth="1"/>
    <col min="71" max="71" width="6.42578125" style="126" customWidth="1"/>
    <col min="72" max="72" width="43" style="126" bestFit="1" customWidth="1"/>
    <col min="73" max="73" width="0.42578125" style="126" customWidth="1"/>
    <col min="74" max="74" width="11.5703125" style="144" customWidth="1"/>
    <col min="75" max="76" width="5.42578125" style="126" customWidth="1"/>
    <col min="77" max="77" width="6.42578125" style="126" customWidth="1"/>
    <col min="78" max="78" width="37.140625" style="126" bestFit="1" customWidth="1"/>
    <col min="79" max="79" width="0.5703125" style="126" customWidth="1"/>
    <col min="80" max="80" width="11.5703125" style="144" customWidth="1"/>
    <col min="81" max="82" width="5.42578125" style="126" customWidth="1"/>
    <col min="83" max="83" width="6.42578125" style="126" customWidth="1"/>
    <col min="84" max="84" width="48.28515625" style="126" bestFit="1" customWidth="1"/>
    <col min="85" max="85" width="0.5703125" style="126" customWidth="1"/>
    <col min="86" max="86" width="11.5703125" style="144" customWidth="1"/>
    <col min="87" max="88" width="5.42578125" style="126" customWidth="1"/>
    <col min="89" max="89" width="6.42578125" style="93" customWidth="1"/>
    <col min="90" max="90" width="42.42578125" style="126" bestFit="1" customWidth="1"/>
    <col min="91" max="91" width="0.5703125" style="145" customWidth="1"/>
    <col min="92" max="92" width="11.5703125" style="144" customWidth="1"/>
    <col min="93" max="94" width="5.42578125" style="126" customWidth="1"/>
    <col min="95" max="95" width="6.42578125" style="126" customWidth="1"/>
    <col min="96" max="96" width="43" style="126" bestFit="1" customWidth="1"/>
    <col min="97" max="97" width="0.5703125" style="126" customWidth="1"/>
    <col min="98" max="98" width="11.5703125" style="144" customWidth="1"/>
    <col min="99" max="100" width="5.42578125" style="126" customWidth="1"/>
    <col min="101" max="101" width="6.42578125" style="126" customWidth="1"/>
    <col min="102" max="102" width="43" style="126" bestFit="1" customWidth="1"/>
    <col min="103" max="103" width="0.5703125" style="126" customWidth="1"/>
    <col min="104" max="104" width="11.5703125" style="144" customWidth="1"/>
    <col min="105" max="106" width="5.42578125" style="126" customWidth="1"/>
    <col min="107" max="107" width="6.42578125" style="126" customWidth="1"/>
    <col min="108" max="108" width="53.5703125" style="126" bestFit="1" customWidth="1"/>
    <col min="109" max="109" width="0.5703125" style="126" customWidth="1"/>
    <col min="110" max="110" width="11.5703125" style="144" customWidth="1"/>
    <col min="111" max="112" width="5.42578125" style="126" customWidth="1"/>
    <col min="113" max="113" width="6.42578125" style="126" customWidth="1"/>
    <col min="114" max="114" width="41.140625" style="126" bestFit="1" customWidth="1"/>
    <col min="115" max="115" width="0.42578125" style="126" customWidth="1"/>
    <col min="116" max="116" width="11.5703125" style="144" customWidth="1"/>
    <col min="117" max="118" width="5.42578125" style="126" customWidth="1"/>
    <col min="119" max="119" width="6.42578125" style="126" customWidth="1"/>
    <col min="120" max="120" width="37.140625" style="126" bestFit="1" customWidth="1"/>
    <col min="121" max="121" width="0.5703125" style="126" customWidth="1"/>
    <col min="122" max="122" width="11.5703125" style="144" customWidth="1"/>
    <col min="123" max="124" width="5.42578125" style="126" customWidth="1"/>
    <col min="125" max="125" width="6.42578125" style="126" customWidth="1"/>
    <col min="126" max="126" width="48.28515625" style="126" bestFit="1" customWidth="1"/>
    <col min="127" max="127" width="0.5703125" style="126" customWidth="1"/>
    <col min="128" max="128" width="11.5703125" style="144" customWidth="1"/>
    <col min="129" max="130" width="5.42578125" style="126" customWidth="1"/>
    <col min="131" max="131" width="6.42578125" style="93" customWidth="1"/>
    <col min="132" max="132" width="42.42578125" style="126" bestFit="1" customWidth="1"/>
    <col min="133" max="133" width="0.5703125" style="145" customWidth="1"/>
    <col min="134" max="134" width="11.5703125" style="144" customWidth="1"/>
    <col min="135" max="136" width="5.42578125" style="126" customWidth="1"/>
    <col min="137" max="137" width="6.42578125" style="126" customWidth="1"/>
    <col min="138" max="138" width="43" style="126" bestFit="1" customWidth="1"/>
    <col min="139" max="139" width="0.5703125" style="126" customWidth="1"/>
    <col min="140" max="140" width="11.5703125" style="144" customWidth="1"/>
    <col min="141" max="142" width="5.42578125" style="126" customWidth="1"/>
    <col min="143" max="143" width="6.42578125" style="126" customWidth="1"/>
    <col min="144" max="144" width="43" style="126" bestFit="1" customWidth="1"/>
    <col min="145" max="145" width="0.5703125" style="126" customWidth="1"/>
    <col min="146" max="146" width="11.5703125" style="144" customWidth="1"/>
    <col min="147" max="148" width="5.42578125" style="126" customWidth="1"/>
    <col min="149" max="149" width="6.42578125" style="126" customWidth="1"/>
    <col min="150" max="150" width="53.5703125" style="126" bestFit="1" customWidth="1"/>
    <col min="151" max="151" width="0.5703125" style="126" customWidth="1"/>
    <col min="152" max="152" width="11.5703125" style="144" customWidth="1"/>
    <col min="153" max="154" width="5.42578125" style="126" customWidth="1"/>
    <col min="155" max="155" width="6.42578125" style="126" customWidth="1"/>
    <col min="156" max="156" width="43" style="126" bestFit="1" customWidth="1"/>
    <col min="157" max="157" width="0.5703125" style="126" customWidth="1"/>
    <col min="158" max="158" width="11.5703125" style="144" customWidth="1"/>
    <col min="159" max="160" width="5.42578125" style="126" customWidth="1"/>
    <col min="161" max="161" width="6.42578125" style="126" customWidth="1"/>
    <col min="162" max="162" width="37.140625" style="126" bestFit="1" customWidth="1"/>
    <col min="163" max="163" width="0.5703125" style="126" customWidth="1"/>
    <col min="164" max="164" width="11.5703125" style="144" customWidth="1"/>
    <col min="165" max="166" width="5.42578125" style="126" customWidth="1"/>
    <col min="167" max="167" width="6.42578125" style="126" customWidth="1"/>
    <col min="168" max="168" width="29" style="126" bestFit="1" customWidth="1"/>
    <col min="169" max="169" width="0.7109375" style="126" customWidth="1"/>
    <col min="170" max="170" width="8.42578125" style="126" bestFit="1" customWidth="1"/>
    <col min="171" max="171" width="10" style="126" bestFit="1" customWidth="1"/>
    <col min="172" max="172" width="25.42578125" style="126" bestFit="1" customWidth="1"/>
    <col min="173" max="173" width="19.5703125" style="126" bestFit="1" customWidth="1"/>
    <col min="174" max="174" width="17" style="126" bestFit="1" customWidth="1"/>
    <col min="175" max="175" width="14.5703125" style="126" bestFit="1" customWidth="1"/>
    <col min="176" max="16384" width="9.140625" style="126"/>
  </cols>
  <sheetData>
    <row r="1" spans="1:169" s="12" customFormat="1" ht="16.5" customHeight="1" thickBot="1" x14ac:dyDescent="0.25">
      <c r="A1" s="1"/>
      <c r="B1" s="2" t="s">
        <v>0</v>
      </c>
      <c r="C1" s="3">
        <v>43162</v>
      </c>
      <c r="D1" s="4"/>
      <c r="E1" s="5"/>
      <c r="F1" s="6">
        <v>49</v>
      </c>
      <c r="G1" s="7"/>
      <c r="H1" s="2" t="s">
        <v>1</v>
      </c>
      <c r="I1" s="3">
        <f>SUM(C1+1)</f>
        <v>43163</v>
      </c>
      <c r="J1" s="4"/>
      <c r="K1" s="5"/>
      <c r="L1" s="8">
        <f>+F1</f>
        <v>49</v>
      </c>
      <c r="M1" s="9"/>
      <c r="N1" s="10" t="s">
        <v>2</v>
      </c>
      <c r="O1" s="3">
        <f>SUM(I1+1)</f>
        <v>43164</v>
      </c>
      <c r="P1" s="4"/>
      <c r="Q1" s="5"/>
      <c r="R1" s="8">
        <f>+F1</f>
        <v>49</v>
      </c>
      <c r="S1" s="9"/>
      <c r="T1" s="10" t="s">
        <v>3</v>
      </c>
      <c r="U1" s="3">
        <f>SUM(O1+1)</f>
        <v>43165</v>
      </c>
      <c r="V1" s="4"/>
      <c r="W1" s="5"/>
      <c r="X1" s="8">
        <f>F1</f>
        <v>49</v>
      </c>
      <c r="Y1" s="9"/>
      <c r="Z1" s="10" t="s">
        <v>4</v>
      </c>
      <c r="AA1" s="3">
        <f>SUM(U1+1)</f>
        <v>43166</v>
      </c>
      <c r="AB1" s="4"/>
      <c r="AC1" s="5"/>
      <c r="AD1" s="8">
        <f>F1</f>
        <v>49</v>
      </c>
      <c r="AE1" s="9"/>
      <c r="AF1" s="10" t="s">
        <v>5</v>
      </c>
      <c r="AG1" s="3">
        <f>SUM(AA1+1)</f>
        <v>43167</v>
      </c>
      <c r="AH1" s="4"/>
      <c r="AI1" s="5"/>
      <c r="AJ1" s="8">
        <f>+F1</f>
        <v>49</v>
      </c>
      <c r="AK1" s="9"/>
      <c r="AL1" s="10" t="s">
        <v>6</v>
      </c>
      <c r="AM1" s="3">
        <f>SUM(AG1+1)</f>
        <v>43168</v>
      </c>
      <c r="AN1" s="4"/>
      <c r="AO1" s="5"/>
      <c r="AP1" s="6">
        <f>F1</f>
        <v>49</v>
      </c>
      <c r="AQ1" s="1"/>
      <c r="AR1" s="2" t="s">
        <v>0</v>
      </c>
      <c r="AS1" s="3">
        <f>SUM(AM1+1)</f>
        <v>43169</v>
      </c>
      <c r="AT1" s="4"/>
      <c r="AU1" s="5"/>
      <c r="AV1" s="6">
        <f>SUM(AP1+1)</f>
        <v>50</v>
      </c>
      <c r="AW1" s="7"/>
      <c r="AX1" s="2" t="s">
        <v>1</v>
      </c>
      <c r="AY1" s="3">
        <f>SUM(AS1+1)</f>
        <v>43170</v>
      </c>
      <c r="AZ1" s="4"/>
      <c r="BA1" s="5"/>
      <c r="BB1" s="8">
        <f>SUM(AV1)</f>
        <v>50</v>
      </c>
      <c r="BC1" s="9"/>
      <c r="BD1" s="10" t="s">
        <v>2</v>
      </c>
      <c r="BE1" s="3">
        <f>SUM(AY1+1)</f>
        <v>43171</v>
      </c>
      <c r="BF1" s="4"/>
      <c r="BG1" s="5"/>
      <c r="BH1" s="8">
        <f>SUM(AV1)</f>
        <v>50</v>
      </c>
      <c r="BI1" s="9"/>
      <c r="BJ1" s="10" t="s">
        <v>3</v>
      </c>
      <c r="BK1" s="3">
        <f>SUM(BE1+1)</f>
        <v>43172</v>
      </c>
      <c r="BL1" s="4"/>
      <c r="BM1" s="5"/>
      <c r="BN1" s="8">
        <f>SUM(AV1)</f>
        <v>50</v>
      </c>
      <c r="BO1" s="9"/>
      <c r="BP1" s="10" t="s">
        <v>4</v>
      </c>
      <c r="BQ1" s="3">
        <f>SUM(BK1+1)</f>
        <v>43173</v>
      </c>
      <c r="BR1" s="4"/>
      <c r="BS1" s="5"/>
      <c r="BT1" s="8">
        <f>SUM(AV1)</f>
        <v>50</v>
      </c>
      <c r="BU1" s="9"/>
      <c r="BV1" s="10" t="s">
        <v>5</v>
      </c>
      <c r="BW1" s="3">
        <f>SUM(BQ1+1)</f>
        <v>43174</v>
      </c>
      <c r="BX1" s="4"/>
      <c r="BY1" s="5"/>
      <c r="BZ1" s="8">
        <f>SUM(AV1)</f>
        <v>50</v>
      </c>
      <c r="CA1" s="9"/>
      <c r="CB1" s="10" t="s">
        <v>6</v>
      </c>
      <c r="CC1" s="3">
        <f>SUM(BW1+1)</f>
        <v>43175</v>
      </c>
      <c r="CD1" s="4"/>
      <c r="CE1" s="5"/>
      <c r="CF1" s="8">
        <f>SUM(AV1)</f>
        <v>50</v>
      </c>
      <c r="CG1" s="1"/>
      <c r="CH1" s="2" t="s">
        <v>0</v>
      </c>
      <c r="CI1" s="3">
        <f>SUM(CC1+1)</f>
        <v>43176</v>
      </c>
      <c r="CJ1" s="4"/>
      <c r="CK1" s="5"/>
      <c r="CL1" s="8">
        <f>SUM(CF1+1)</f>
        <v>51</v>
      </c>
      <c r="CM1" s="7"/>
      <c r="CN1" s="2" t="s">
        <v>1</v>
      </c>
      <c r="CO1" s="3">
        <f>SUM(CI1+1)</f>
        <v>43177</v>
      </c>
      <c r="CP1" s="4"/>
      <c r="CQ1" s="5"/>
      <c r="CR1" s="8">
        <f>SUM(CL1)</f>
        <v>51</v>
      </c>
      <c r="CS1" s="9"/>
      <c r="CT1" s="10" t="s">
        <v>2</v>
      </c>
      <c r="CU1" s="3">
        <f>SUM(CO1+1)</f>
        <v>43178</v>
      </c>
      <c r="CV1" s="4"/>
      <c r="CW1" s="5"/>
      <c r="CX1" s="8">
        <f>SUM(CL1)</f>
        <v>51</v>
      </c>
      <c r="CY1" s="9"/>
      <c r="CZ1" s="10" t="s">
        <v>3</v>
      </c>
      <c r="DA1" s="3">
        <f>SUM(CU1+1)</f>
        <v>43179</v>
      </c>
      <c r="DB1" s="4"/>
      <c r="DC1" s="5"/>
      <c r="DD1" s="8">
        <f>SUM(CR1)</f>
        <v>51</v>
      </c>
      <c r="DE1" s="9"/>
      <c r="DF1" s="10" t="s">
        <v>4</v>
      </c>
      <c r="DG1" s="3">
        <f>SUM(DA1+1)</f>
        <v>43180</v>
      </c>
      <c r="DH1" s="4"/>
      <c r="DI1" s="5"/>
      <c r="DJ1" s="8">
        <f>SUM(CX1)</f>
        <v>51</v>
      </c>
      <c r="DK1" s="9"/>
      <c r="DL1" s="10" t="s">
        <v>5</v>
      </c>
      <c r="DM1" s="3">
        <f>SUM(DG1+1)</f>
        <v>43181</v>
      </c>
      <c r="DN1" s="4"/>
      <c r="DO1" s="5"/>
      <c r="DP1" s="8">
        <f>SUM(DD1)</f>
        <v>51</v>
      </c>
      <c r="DQ1" s="8"/>
      <c r="DR1" s="10" t="s">
        <v>6</v>
      </c>
      <c r="DS1" s="3">
        <f>SUM(DM1+1)</f>
        <v>43182</v>
      </c>
      <c r="DT1" s="4"/>
      <c r="DU1" s="5"/>
      <c r="DV1" s="8">
        <f>SUM(DJ1)</f>
        <v>51</v>
      </c>
      <c r="DW1" s="1"/>
      <c r="DX1" s="2" t="s">
        <v>0</v>
      </c>
      <c r="DY1" s="3">
        <f>SUM(DS1+1)</f>
        <v>43183</v>
      </c>
      <c r="DZ1" s="4"/>
      <c r="EA1" s="5"/>
      <c r="EB1" s="8">
        <f>SUM(DV1+1)</f>
        <v>52</v>
      </c>
      <c r="EC1" s="7"/>
      <c r="ED1" s="2" t="s">
        <v>1</v>
      </c>
      <c r="EE1" s="3">
        <f>SUM(DY1+1)</f>
        <v>43184</v>
      </c>
      <c r="EF1" s="4"/>
      <c r="EG1" s="5"/>
      <c r="EH1" s="8">
        <f>SUM(EB1)</f>
        <v>52</v>
      </c>
      <c r="EI1" s="9"/>
      <c r="EJ1" s="10" t="s">
        <v>2</v>
      </c>
      <c r="EK1" s="3">
        <f>SUM(EE1+1)</f>
        <v>43185</v>
      </c>
      <c r="EL1" s="4"/>
      <c r="EM1" s="5"/>
      <c r="EN1" s="8">
        <f>SUM(EB1)</f>
        <v>52</v>
      </c>
      <c r="EO1" s="9"/>
      <c r="EP1" s="10" t="s">
        <v>3</v>
      </c>
      <c r="EQ1" s="3">
        <f>SUM(EK1+1)</f>
        <v>43186</v>
      </c>
      <c r="ER1" s="4"/>
      <c r="ES1" s="5"/>
      <c r="ET1" s="8">
        <f>SUM(EB1)</f>
        <v>52</v>
      </c>
      <c r="EU1" s="9"/>
      <c r="EV1" s="10" t="s">
        <v>4</v>
      </c>
      <c r="EW1" s="3">
        <f>SUM(EQ1+1)</f>
        <v>43187</v>
      </c>
      <c r="EX1" s="4"/>
      <c r="EY1" s="5"/>
      <c r="EZ1" s="8">
        <f>SUM(EB1)</f>
        <v>52</v>
      </c>
      <c r="FA1" s="9"/>
      <c r="FB1" s="10" t="s">
        <v>5</v>
      </c>
      <c r="FC1" s="3">
        <f>SUM(EW1+1)</f>
        <v>43188</v>
      </c>
      <c r="FD1" s="4"/>
      <c r="FE1" s="5"/>
      <c r="FF1" s="8">
        <f>SUM(EB1)</f>
        <v>52</v>
      </c>
      <c r="FG1" s="9"/>
      <c r="FH1" s="10" t="s">
        <v>6</v>
      </c>
      <c r="FI1" s="3">
        <f>SUM(FC1+1)</f>
        <v>43189</v>
      </c>
      <c r="FJ1" s="4"/>
      <c r="FK1" s="5"/>
      <c r="FL1" s="8">
        <f>SUM(EB1)</f>
        <v>52</v>
      </c>
      <c r="FM1" s="11"/>
    </row>
    <row r="2" spans="1:169" s="22" customFormat="1" ht="16.5" customHeight="1" thickBot="1" x14ac:dyDescent="0.25">
      <c r="A2" s="13"/>
      <c r="B2" s="14" t="s">
        <v>7</v>
      </c>
      <c r="C2" s="15" t="s">
        <v>8</v>
      </c>
      <c r="D2" s="16" t="s">
        <v>9</v>
      </c>
      <c r="E2" s="14" t="s">
        <v>10</v>
      </c>
      <c r="F2" s="17" t="s">
        <v>11</v>
      </c>
      <c r="G2" s="18"/>
      <c r="H2" s="14" t="s">
        <v>7</v>
      </c>
      <c r="I2" s="15" t="s">
        <v>8</v>
      </c>
      <c r="J2" s="16" t="s">
        <v>9</v>
      </c>
      <c r="K2" s="14" t="s">
        <v>10</v>
      </c>
      <c r="L2" s="17" t="s">
        <v>11</v>
      </c>
      <c r="M2" s="19"/>
      <c r="N2" s="14" t="s">
        <v>7</v>
      </c>
      <c r="O2" s="20" t="s">
        <v>8</v>
      </c>
      <c r="P2" s="21" t="s">
        <v>9</v>
      </c>
      <c r="Q2" s="14" t="s">
        <v>10</v>
      </c>
      <c r="R2" s="17" t="s">
        <v>11</v>
      </c>
      <c r="S2" s="19"/>
      <c r="T2" s="14" t="s">
        <v>7</v>
      </c>
      <c r="U2" s="15" t="s">
        <v>8</v>
      </c>
      <c r="V2" s="16" t="s">
        <v>9</v>
      </c>
      <c r="W2" s="14" t="s">
        <v>10</v>
      </c>
      <c r="X2" s="17" t="s">
        <v>11</v>
      </c>
      <c r="Y2" s="19"/>
      <c r="Z2" s="14" t="s">
        <v>7</v>
      </c>
      <c r="AA2" s="15" t="s">
        <v>8</v>
      </c>
      <c r="AB2" s="16" t="s">
        <v>9</v>
      </c>
      <c r="AC2" s="14" t="s">
        <v>10</v>
      </c>
      <c r="AD2" s="17" t="s">
        <v>11</v>
      </c>
      <c r="AE2" s="19"/>
      <c r="AF2" s="14" t="s">
        <v>7</v>
      </c>
      <c r="AG2" s="15" t="s">
        <v>8</v>
      </c>
      <c r="AH2" s="16" t="s">
        <v>9</v>
      </c>
      <c r="AI2" s="14" t="s">
        <v>10</v>
      </c>
      <c r="AJ2" s="17" t="s">
        <v>11</v>
      </c>
      <c r="AK2" s="19"/>
      <c r="AL2" s="14" t="s">
        <v>7</v>
      </c>
      <c r="AM2" s="15" t="s">
        <v>8</v>
      </c>
      <c r="AN2" s="16" t="s">
        <v>9</v>
      </c>
      <c r="AO2" s="14" t="s">
        <v>10</v>
      </c>
      <c r="AP2" s="17" t="s">
        <v>11</v>
      </c>
      <c r="AQ2" s="13"/>
      <c r="AR2" s="14" t="s">
        <v>7</v>
      </c>
      <c r="AS2" s="15" t="s">
        <v>8</v>
      </c>
      <c r="AT2" s="16" t="s">
        <v>9</v>
      </c>
      <c r="AU2" s="14" t="s">
        <v>10</v>
      </c>
      <c r="AV2" s="17" t="s">
        <v>11</v>
      </c>
      <c r="AW2" s="18"/>
      <c r="AX2" s="14" t="s">
        <v>7</v>
      </c>
      <c r="AY2" s="15" t="s">
        <v>8</v>
      </c>
      <c r="AZ2" s="16" t="s">
        <v>9</v>
      </c>
      <c r="BA2" s="14" t="s">
        <v>10</v>
      </c>
      <c r="BB2" s="17" t="s">
        <v>11</v>
      </c>
      <c r="BC2" s="19"/>
      <c r="BD2" s="14" t="s">
        <v>7</v>
      </c>
      <c r="BE2" s="20" t="s">
        <v>8</v>
      </c>
      <c r="BF2" s="21" t="s">
        <v>9</v>
      </c>
      <c r="BG2" s="14" t="s">
        <v>10</v>
      </c>
      <c r="BH2" s="17" t="s">
        <v>11</v>
      </c>
      <c r="BI2" s="19"/>
      <c r="BJ2" s="14" t="s">
        <v>7</v>
      </c>
      <c r="BK2" s="15" t="s">
        <v>8</v>
      </c>
      <c r="BL2" s="16" t="s">
        <v>9</v>
      </c>
      <c r="BM2" s="14" t="s">
        <v>10</v>
      </c>
      <c r="BN2" s="17" t="s">
        <v>11</v>
      </c>
      <c r="BO2" s="19"/>
      <c r="BP2" s="14" t="s">
        <v>7</v>
      </c>
      <c r="BQ2" s="15" t="s">
        <v>8</v>
      </c>
      <c r="BR2" s="16" t="s">
        <v>9</v>
      </c>
      <c r="BS2" s="14" t="s">
        <v>10</v>
      </c>
      <c r="BT2" s="17" t="s">
        <v>11</v>
      </c>
      <c r="BU2" s="19"/>
      <c r="BV2" s="14" t="s">
        <v>7</v>
      </c>
      <c r="BW2" s="15" t="s">
        <v>8</v>
      </c>
      <c r="BX2" s="16" t="s">
        <v>9</v>
      </c>
      <c r="BY2" s="14" t="s">
        <v>10</v>
      </c>
      <c r="BZ2" s="17" t="s">
        <v>11</v>
      </c>
      <c r="CA2" s="19"/>
      <c r="CB2" s="14" t="s">
        <v>7</v>
      </c>
      <c r="CC2" s="15" t="s">
        <v>8</v>
      </c>
      <c r="CD2" s="16" t="s">
        <v>9</v>
      </c>
      <c r="CE2" s="14" t="s">
        <v>10</v>
      </c>
      <c r="CF2" s="17" t="s">
        <v>11</v>
      </c>
      <c r="CG2" s="13"/>
      <c r="CH2" s="14" t="s">
        <v>7</v>
      </c>
      <c r="CI2" s="15" t="s">
        <v>8</v>
      </c>
      <c r="CJ2" s="16" t="s">
        <v>9</v>
      </c>
      <c r="CK2" s="14" t="s">
        <v>10</v>
      </c>
      <c r="CL2" s="17" t="s">
        <v>11</v>
      </c>
      <c r="CM2" s="18"/>
      <c r="CN2" s="14" t="s">
        <v>7</v>
      </c>
      <c r="CO2" s="15" t="s">
        <v>8</v>
      </c>
      <c r="CP2" s="16" t="s">
        <v>9</v>
      </c>
      <c r="CQ2" s="14" t="s">
        <v>10</v>
      </c>
      <c r="CR2" s="17" t="s">
        <v>11</v>
      </c>
      <c r="CS2" s="19"/>
      <c r="CT2" s="14" t="s">
        <v>7</v>
      </c>
      <c r="CU2" s="20" t="s">
        <v>8</v>
      </c>
      <c r="CV2" s="21" t="s">
        <v>9</v>
      </c>
      <c r="CW2" s="14" t="s">
        <v>10</v>
      </c>
      <c r="CX2" s="17" t="s">
        <v>11</v>
      </c>
      <c r="CY2" s="19"/>
      <c r="CZ2" s="14" t="s">
        <v>7</v>
      </c>
      <c r="DA2" s="15" t="s">
        <v>8</v>
      </c>
      <c r="DB2" s="16" t="s">
        <v>9</v>
      </c>
      <c r="DC2" s="14" t="s">
        <v>10</v>
      </c>
      <c r="DD2" s="17" t="s">
        <v>11</v>
      </c>
      <c r="DE2" s="19"/>
      <c r="DF2" s="14" t="s">
        <v>7</v>
      </c>
      <c r="DG2" s="15" t="s">
        <v>8</v>
      </c>
      <c r="DH2" s="16" t="s">
        <v>9</v>
      </c>
      <c r="DI2" s="14" t="s">
        <v>10</v>
      </c>
      <c r="DJ2" s="17" t="s">
        <v>11</v>
      </c>
      <c r="DK2" s="19"/>
      <c r="DL2" s="14" t="s">
        <v>7</v>
      </c>
      <c r="DM2" s="15" t="s">
        <v>8</v>
      </c>
      <c r="DN2" s="16" t="s">
        <v>9</v>
      </c>
      <c r="DO2" s="14" t="s">
        <v>10</v>
      </c>
      <c r="DP2" s="17" t="s">
        <v>11</v>
      </c>
      <c r="DQ2" s="19"/>
      <c r="DR2" s="14" t="s">
        <v>7</v>
      </c>
      <c r="DS2" s="15" t="s">
        <v>8</v>
      </c>
      <c r="DT2" s="16" t="s">
        <v>9</v>
      </c>
      <c r="DU2" s="14" t="s">
        <v>10</v>
      </c>
      <c r="DV2" s="17" t="s">
        <v>11</v>
      </c>
      <c r="DW2" s="13"/>
      <c r="DX2" s="14" t="s">
        <v>7</v>
      </c>
      <c r="DY2" s="15" t="s">
        <v>8</v>
      </c>
      <c r="DZ2" s="16" t="s">
        <v>9</v>
      </c>
      <c r="EA2" s="14" t="s">
        <v>10</v>
      </c>
      <c r="EB2" s="17" t="s">
        <v>11</v>
      </c>
      <c r="EC2" s="18"/>
      <c r="ED2" s="14" t="s">
        <v>7</v>
      </c>
      <c r="EE2" s="15" t="s">
        <v>8</v>
      </c>
      <c r="EF2" s="16" t="s">
        <v>9</v>
      </c>
      <c r="EG2" s="14" t="s">
        <v>10</v>
      </c>
      <c r="EH2" s="17" t="s">
        <v>11</v>
      </c>
      <c r="EI2" s="19"/>
      <c r="EJ2" s="14" t="s">
        <v>7</v>
      </c>
      <c r="EK2" s="20" t="s">
        <v>8</v>
      </c>
      <c r="EL2" s="21" t="s">
        <v>9</v>
      </c>
      <c r="EM2" s="14" t="s">
        <v>10</v>
      </c>
      <c r="EN2" s="17" t="s">
        <v>11</v>
      </c>
      <c r="EO2" s="19"/>
      <c r="EP2" s="14" t="s">
        <v>7</v>
      </c>
      <c r="EQ2" s="15" t="s">
        <v>8</v>
      </c>
      <c r="ER2" s="16" t="s">
        <v>9</v>
      </c>
      <c r="ES2" s="14" t="s">
        <v>10</v>
      </c>
      <c r="ET2" s="17" t="s">
        <v>11</v>
      </c>
      <c r="EU2" s="19"/>
      <c r="EV2" s="14" t="s">
        <v>7</v>
      </c>
      <c r="EW2" s="15" t="s">
        <v>8</v>
      </c>
      <c r="EX2" s="16" t="s">
        <v>9</v>
      </c>
      <c r="EY2" s="14" t="s">
        <v>10</v>
      </c>
      <c r="EZ2" s="17" t="s">
        <v>11</v>
      </c>
      <c r="FA2" s="19"/>
      <c r="FB2" s="14" t="s">
        <v>7</v>
      </c>
      <c r="FC2" s="15" t="s">
        <v>8</v>
      </c>
      <c r="FD2" s="16" t="s">
        <v>9</v>
      </c>
      <c r="FE2" s="14" t="s">
        <v>10</v>
      </c>
      <c r="FF2" s="17" t="s">
        <v>11</v>
      </c>
      <c r="FG2" s="19"/>
      <c r="FH2" s="14" t="s">
        <v>7</v>
      </c>
      <c r="FI2" s="15" t="s">
        <v>8</v>
      </c>
      <c r="FJ2" s="16" t="s">
        <v>9</v>
      </c>
      <c r="FK2" s="14" t="s">
        <v>10</v>
      </c>
      <c r="FL2" s="17" t="s">
        <v>11</v>
      </c>
      <c r="FM2" s="11"/>
    </row>
    <row r="3" spans="1:169" s="23" customFormat="1" ht="6" customHeight="1" thickBot="1" x14ac:dyDescent="0.25">
      <c r="B3" s="24"/>
      <c r="C3" s="25"/>
      <c r="D3" s="25"/>
      <c r="E3" s="25"/>
      <c r="F3" s="26"/>
      <c r="G3" s="27"/>
      <c r="H3" s="25"/>
      <c r="I3" s="25"/>
      <c r="J3" s="25"/>
      <c r="K3" s="25"/>
      <c r="L3" s="26"/>
      <c r="M3" s="28"/>
      <c r="N3" s="25"/>
      <c r="O3" s="25"/>
      <c r="P3" s="25"/>
      <c r="Q3" s="25"/>
      <c r="R3" s="26"/>
      <c r="S3" s="28"/>
      <c r="T3" s="25"/>
      <c r="U3" s="25"/>
      <c r="V3" s="25"/>
      <c r="W3" s="25"/>
      <c r="X3" s="26"/>
      <c r="Y3" s="28"/>
      <c r="Z3" s="25"/>
      <c r="AA3" s="25"/>
      <c r="AB3" s="25"/>
      <c r="AC3" s="25"/>
      <c r="AD3" s="26"/>
      <c r="AE3" s="28"/>
      <c r="AF3" s="25"/>
      <c r="AG3" s="25"/>
      <c r="AH3" s="25"/>
      <c r="AI3" s="25"/>
      <c r="AJ3" s="26"/>
      <c r="AK3" s="28"/>
      <c r="AL3" s="25"/>
      <c r="AM3" s="25"/>
      <c r="AN3" s="25"/>
      <c r="AO3" s="25"/>
      <c r="AP3" s="26"/>
      <c r="AQ3" s="28"/>
      <c r="AR3" s="25"/>
      <c r="AS3" s="25"/>
      <c r="AT3" s="25"/>
      <c r="AU3" s="25"/>
      <c r="AV3" s="26"/>
      <c r="AW3" s="27"/>
      <c r="AX3" s="25"/>
      <c r="AY3" s="25"/>
      <c r="AZ3" s="25"/>
      <c r="BA3" s="25"/>
      <c r="BB3" s="26"/>
      <c r="BC3" s="28"/>
      <c r="BD3" s="25"/>
      <c r="BE3" s="25"/>
      <c r="BF3" s="25"/>
      <c r="BG3" s="25"/>
      <c r="BH3" s="26"/>
      <c r="BI3" s="28"/>
      <c r="BJ3" s="25"/>
      <c r="BK3" s="25"/>
      <c r="BL3" s="25"/>
      <c r="BM3" s="25"/>
      <c r="BN3" s="26"/>
      <c r="BO3" s="28"/>
      <c r="BP3" s="25"/>
      <c r="BQ3" s="25"/>
      <c r="BR3" s="25"/>
      <c r="BS3" s="25"/>
      <c r="BT3" s="26"/>
      <c r="BU3" s="28"/>
      <c r="BV3" s="25"/>
      <c r="BW3" s="25"/>
      <c r="BX3" s="25"/>
      <c r="BY3" s="25"/>
      <c r="BZ3" s="26"/>
      <c r="CA3" s="28"/>
      <c r="CB3" s="25"/>
      <c r="CC3" s="25"/>
      <c r="CD3" s="25"/>
      <c r="CE3" s="25"/>
      <c r="CF3" s="26"/>
      <c r="CG3" s="28"/>
      <c r="CH3" s="25"/>
      <c r="CI3" s="25"/>
      <c r="CJ3" s="25"/>
      <c r="CK3" s="25"/>
      <c r="CL3" s="26"/>
      <c r="CM3" s="27"/>
      <c r="CN3" s="25"/>
      <c r="CO3" s="25"/>
      <c r="CP3" s="25"/>
      <c r="CQ3" s="25"/>
      <c r="CR3" s="26"/>
      <c r="CS3" s="28"/>
      <c r="CT3" s="25"/>
      <c r="CU3" s="25"/>
      <c r="CV3" s="25"/>
      <c r="CW3" s="25"/>
      <c r="CX3" s="26"/>
      <c r="CY3" s="28"/>
      <c r="CZ3" s="25"/>
      <c r="DA3" s="25"/>
      <c r="DB3" s="25"/>
      <c r="DC3" s="25"/>
      <c r="DD3" s="26"/>
      <c r="DE3" s="28"/>
      <c r="DF3" s="25"/>
      <c r="DG3" s="25"/>
      <c r="DH3" s="25"/>
      <c r="DI3" s="25"/>
      <c r="DJ3" s="26"/>
      <c r="DK3" s="28"/>
      <c r="DL3" s="25"/>
      <c r="DM3" s="25"/>
      <c r="DN3" s="25"/>
      <c r="DO3" s="25"/>
      <c r="DP3" s="26"/>
      <c r="DQ3" s="28"/>
      <c r="DR3" s="25"/>
      <c r="DS3" s="25"/>
      <c r="DT3" s="25"/>
      <c r="DU3" s="25"/>
      <c r="DV3" s="26"/>
      <c r="DW3" s="28"/>
      <c r="DX3" s="25"/>
      <c r="DY3" s="25"/>
      <c r="DZ3" s="25"/>
      <c r="EA3" s="25"/>
      <c r="EB3" s="26"/>
      <c r="EC3" s="27"/>
      <c r="ED3" s="25"/>
      <c r="EE3" s="25"/>
      <c r="EF3" s="25"/>
      <c r="EG3" s="25"/>
      <c r="EH3" s="26"/>
      <c r="EI3" s="28"/>
      <c r="EJ3" s="25"/>
      <c r="EK3" s="25"/>
      <c r="EL3" s="25"/>
      <c r="EM3" s="25"/>
      <c r="EN3" s="26"/>
      <c r="EO3" s="28"/>
      <c r="EP3" s="25"/>
      <c r="EQ3" s="25"/>
      <c r="ER3" s="25"/>
      <c r="ES3" s="25"/>
      <c r="ET3" s="26"/>
      <c r="EU3" s="28"/>
      <c r="EV3" s="25"/>
      <c r="EW3" s="25"/>
      <c r="EX3" s="25"/>
      <c r="EY3" s="25"/>
      <c r="EZ3" s="26"/>
      <c r="FA3" s="28"/>
      <c r="FB3" s="25"/>
      <c r="FC3" s="25"/>
      <c r="FD3" s="25"/>
      <c r="FE3" s="25"/>
      <c r="FF3" s="26"/>
      <c r="FG3" s="28"/>
      <c r="FH3" s="25"/>
      <c r="FI3" s="25"/>
      <c r="FJ3" s="25"/>
      <c r="FK3" s="25"/>
      <c r="FL3" s="29"/>
      <c r="FM3" s="11"/>
    </row>
    <row r="4" spans="1:169" s="41" customFormat="1" ht="13.5" customHeight="1" x14ac:dyDescent="0.2">
      <c r="A4" s="30"/>
      <c r="B4" s="31">
        <v>5699284</v>
      </c>
      <c r="C4" s="32">
        <v>800</v>
      </c>
      <c r="D4" s="33">
        <v>1200</v>
      </c>
      <c r="E4" s="34" t="s">
        <v>12</v>
      </c>
      <c r="F4" s="35">
        <v>3175</v>
      </c>
      <c r="G4" s="36"/>
      <c r="H4" s="31">
        <v>5699210</v>
      </c>
      <c r="I4" s="32">
        <v>900</v>
      </c>
      <c r="J4" s="33">
        <v>1000</v>
      </c>
      <c r="K4" s="34" t="s">
        <v>13</v>
      </c>
      <c r="L4" s="35">
        <v>3626</v>
      </c>
      <c r="M4" s="37"/>
      <c r="N4" s="31">
        <v>5683467</v>
      </c>
      <c r="O4" s="32">
        <v>730</v>
      </c>
      <c r="P4" s="32">
        <v>1500</v>
      </c>
      <c r="Q4" s="34" t="s">
        <v>13</v>
      </c>
      <c r="R4" s="35">
        <v>3611</v>
      </c>
      <c r="S4" s="37"/>
      <c r="T4" s="38" t="s">
        <v>14</v>
      </c>
      <c r="U4" s="32">
        <v>930</v>
      </c>
      <c r="V4" s="33">
        <v>1000</v>
      </c>
      <c r="W4" s="34" t="s">
        <v>13</v>
      </c>
      <c r="X4" s="35" t="s">
        <v>15</v>
      </c>
      <c r="Y4" s="37"/>
      <c r="Z4" s="31">
        <v>5697822</v>
      </c>
      <c r="AA4" s="32">
        <v>1000</v>
      </c>
      <c r="AB4" s="33">
        <v>1100</v>
      </c>
      <c r="AC4" s="34" t="s">
        <v>13</v>
      </c>
      <c r="AD4" s="35">
        <v>3668</v>
      </c>
      <c r="AE4" s="37"/>
      <c r="AF4" s="31">
        <v>5702583</v>
      </c>
      <c r="AG4" s="32">
        <v>1030</v>
      </c>
      <c r="AH4" s="33">
        <v>1050</v>
      </c>
      <c r="AI4" s="34" t="s">
        <v>13</v>
      </c>
      <c r="AJ4" s="35" t="s">
        <v>16</v>
      </c>
      <c r="AK4" s="37"/>
      <c r="AL4" s="31">
        <v>5703480</v>
      </c>
      <c r="AM4" s="32">
        <v>100</v>
      </c>
      <c r="AN4" s="33">
        <v>130</v>
      </c>
      <c r="AO4" s="34" t="s">
        <v>12</v>
      </c>
      <c r="AP4" s="35" t="s">
        <v>17</v>
      </c>
      <c r="AQ4" s="39"/>
      <c r="AR4" s="31">
        <v>5702969</v>
      </c>
      <c r="AS4" s="32"/>
      <c r="AT4" s="33">
        <v>355</v>
      </c>
      <c r="AU4" s="34" t="s">
        <v>12</v>
      </c>
      <c r="AV4" s="35" t="s">
        <v>18</v>
      </c>
      <c r="AW4" s="36"/>
      <c r="AX4" s="38" t="s">
        <v>19</v>
      </c>
      <c r="AY4" s="32">
        <v>830</v>
      </c>
      <c r="AZ4" s="33">
        <v>930</v>
      </c>
      <c r="BA4" s="34" t="s">
        <v>12</v>
      </c>
      <c r="BB4" s="35" t="s">
        <v>20</v>
      </c>
      <c r="BC4" s="37"/>
      <c r="BD4" s="31">
        <v>5699884</v>
      </c>
      <c r="BE4" s="32">
        <v>30</v>
      </c>
      <c r="BF4" s="32">
        <v>500</v>
      </c>
      <c r="BG4" s="34" t="s">
        <v>13</v>
      </c>
      <c r="BH4" s="35" t="s">
        <v>21</v>
      </c>
      <c r="BI4" s="37"/>
      <c r="BJ4" s="38" t="s">
        <v>14</v>
      </c>
      <c r="BK4" s="32">
        <v>930</v>
      </c>
      <c r="BL4" s="33">
        <v>1000</v>
      </c>
      <c r="BM4" s="34" t="s">
        <v>13</v>
      </c>
      <c r="BN4" s="35" t="s">
        <v>15</v>
      </c>
      <c r="BO4" s="37"/>
      <c r="BP4" s="31">
        <v>5702437</v>
      </c>
      <c r="BQ4" s="32">
        <v>1000</v>
      </c>
      <c r="BR4" s="33">
        <v>1300</v>
      </c>
      <c r="BS4" s="34" t="s">
        <v>13</v>
      </c>
      <c r="BT4" s="35" t="s">
        <v>22</v>
      </c>
      <c r="BU4" s="37"/>
      <c r="BV4" s="38" t="s">
        <v>23</v>
      </c>
      <c r="BW4" s="32">
        <v>830</v>
      </c>
      <c r="BX4" s="33">
        <v>840</v>
      </c>
      <c r="BY4" s="34" t="s">
        <v>13</v>
      </c>
      <c r="BZ4" s="35" t="s">
        <v>24</v>
      </c>
      <c r="CA4" s="37"/>
      <c r="CB4" s="31">
        <v>5708499</v>
      </c>
      <c r="CC4" s="32">
        <v>900</v>
      </c>
      <c r="CD4" s="33">
        <v>1500</v>
      </c>
      <c r="CE4" s="34" t="s">
        <v>12</v>
      </c>
      <c r="CF4" s="35">
        <v>3182</v>
      </c>
      <c r="CG4" s="39"/>
      <c r="CH4" s="38" t="s">
        <v>25</v>
      </c>
      <c r="CI4" s="32">
        <v>700</v>
      </c>
      <c r="CJ4" s="33">
        <v>1000</v>
      </c>
      <c r="CK4" s="34" t="s">
        <v>26</v>
      </c>
      <c r="CL4" s="35" t="s">
        <v>27</v>
      </c>
      <c r="CM4" s="36"/>
      <c r="CN4" s="31"/>
      <c r="CO4" s="32"/>
      <c r="CP4" s="33"/>
      <c r="CQ4" s="34"/>
      <c r="CR4" s="35"/>
      <c r="CS4" s="37"/>
      <c r="CT4" s="38" t="s">
        <v>28</v>
      </c>
      <c r="CU4" s="32">
        <v>830</v>
      </c>
      <c r="CV4" s="32">
        <v>850</v>
      </c>
      <c r="CW4" s="34" t="s">
        <v>29</v>
      </c>
      <c r="CX4" s="35" t="s">
        <v>30</v>
      </c>
      <c r="CY4" s="37"/>
      <c r="CZ4" s="38" t="s">
        <v>14</v>
      </c>
      <c r="DA4" s="32">
        <v>930</v>
      </c>
      <c r="DB4" s="33">
        <v>1000</v>
      </c>
      <c r="DC4" s="34" t="s">
        <v>13</v>
      </c>
      <c r="DD4" s="35" t="s">
        <v>15</v>
      </c>
      <c r="DE4" s="37"/>
      <c r="DF4" s="38" t="s">
        <v>31</v>
      </c>
      <c r="DG4" s="32">
        <v>1200</v>
      </c>
      <c r="DH4" s="33">
        <v>1230</v>
      </c>
      <c r="DI4" s="34" t="s">
        <v>32</v>
      </c>
      <c r="DJ4" s="35" t="s">
        <v>33</v>
      </c>
      <c r="DK4" s="37"/>
      <c r="DL4" s="38" t="s">
        <v>34</v>
      </c>
      <c r="DM4" s="32">
        <v>930</v>
      </c>
      <c r="DN4" s="33">
        <v>1200</v>
      </c>
      <c r="DO4" s="34" t="s">
        <v>12</v>
      </c>
      <c r="DP4" s="40" t="s">
        <v>35</v>
      </c>
      <c r="DQ4" s="37"/>
      <c r="DR4" s="31"/>
      <c r="DS4" s="32"/>
      <c r="DT4" s="33"/>
      <c r="DU4" s="34"/>
      <c r="DV4" s="35"/>
      <c r="DW4" s="30"/>
      <c r="DX4" s="38" t="s">
        <v>25</v>
      </c>
      <c r="DY4" s="32">
        <v>700</v>
      </c>
      <c r="DZ4" s="33">
        <v>1000</v>
      </c>
      <c r="EA4" s="34" t="s">
        <v>26</v>
      </c>
      <c r="EB4" s="35" t="s">
        <v>27</v>
      </c>
      <c r="EC4" s="36"/>
      <c r="ED4" s="38" t="s">
        <v>36</v>
      </c>
      <c r="EE4" s="32">
        <v>930</v>
      </c>
      <c r="EF4" s="33">
        <v>1030</v>
      </c>
      <c r="EG4" s="34" t="s">
        <v>12</v>
      </c>
      <c r="EH4" s="35" t="s">
        <v>37</v>
      </c>
      <c r="EI4" s="37"/>
      <c r="EJ4" s="38" t="s">
        <v>38</v>
      </c>
      <c r="EK4" s="32">
        <v>1100</v>
      </c>
      <c r="EL4" s="32">
        <v>1130</v>
      </c>
      <c r="EM4" s="34" t="s">
        <v>39</v>
      </c>
      <c r="EN4" s="35" t="s">
        <v>40</v>
      </c>
      <c r="EO4" s="37"/>
      <c r="EP4" s="38" t="s">
        <v>41</v>
      </c>
      <c r="EQ4" s="32">
        <v>1100</v>
      </c>
      <c r="ER4" s="33">
        <v>1130</v>
      </c>
      <c r="ES4" s="34" t="s">
        <v>13</v>
      </c>
      <c r="ET4" s="35" t="s">
        <v>42</v>
      </c>
      <c r="EU4" s="37"/>
      <c r="EV4" s="38" t="s">
        <v>31</v>
      </c>
      <c r="EW4" s="32">
        <v>1200</v>
      </c>
      <c r="EX4" s="33">
        <v>1230</v>
      </c>
      <c r="EY4" s="34" t="s">
        <v>32</v>
      </c>
      <c r="EZ4" s="35" t="s">
        <v>33</v>
      </c>
      <c r="FA4" s="37"/>
      <c r="FB4" s="38" t="s">
        <v>34</v>
      </c>
      <c r="FC4" s="32">
        <v>930</v>
      </c>
      <c r="FD4" s="33">
        <v>1200</v>
      </c>
      <c r="FE4" s="34" t="s">
        <v>12</v>
      </c>
      <c r="FF4" s="40" t="s">
        <v>35</v>
      </c>
      <c r="FG4" s="37"/>
      <c r="FH4" s="38" t="s">
        <v>43</v>
      </c>
      <c r="FI4" s="32">
        <v>900</v>
      </c>
      <c r="FJ4" s="33">
        <v>1000</v>
      </c>
      <c r="FK4" s="34" t="s">
        <v>44</v>
      </c>
      <c r="FL4" s="35" t="s">
        <v>45</v>
      </c>
      <c r="FM4" s="11"/>
    </row>
    <row r="5" spans="1:169" s="41" customFormat="1" ht="13.5" customHeight="1" x14ac:dyDescent="0.2">
      <c r="A5" s="30"/>
      <c r="B5" s="31">
        <v>5699285</v>
      </c>
      <c r="C5" s="32">
        <v>800</v>
      </c>
      <c r="D5" s="33">
        <v>1200</v>
      </c>
      <c r="E5" s="34" t="s">
        <v>12</v>
      </c>
      <c r="F5" s="35">
        <v>3180</v>
      </c>
      <c r="G5" s="36"/>
      <c r="H5" s="38" t="s">
        <v>19</v>
      </c>
      <c r="I5" s="32">
        <v>830</v>
      </c>
      <c r="J5" s="33">
        <v>930</v>
      </c>
      <c r="K5" s="34" t="s">
        <v>12</v>
      </c>
      <c r="L5" s="35" t="s">
        <v>20</v>
      </c>
      <c r="M5" s="37"/>
      <c r="N5" s="31">
        <v>5697978</v>
      </c>
      <c r="O5" s="32">
        <v>2300</v>
      </c>
      <c r="P5" s="33"/>
      <c r="Q5" s="34" t="s">
        <v>13</v>
      </c>
      <c r="R5" s="35" t="s">
        <v>46</v>
      </c>
      <c r="S5" s="37"/>
      <c r="T5" s="38" t="s">
        <v>47</v>
      </c>
      <c r="U5" s="42">
        <v>1000</v>
      </c>
      <c r="V5" s="43">
        <v>1020</v>
      </c>
      <c r="W5" s="34" t="s">
        <v>13</v>
      </c>
      <c r="X5" s="44" t="s">
        <v>48</v>
      </c>
      <c r="Y5" s="37"/>
      <c r="Z5" s="31">
        <v>5700599</v>
      </c>
      <c r="AA5" s="32">
        <v>900</v>
      </c>
      <c r="AB5" s="33">
        <v>1200</v>
      </c>
      <c r="AC5" s="34" t="s">
        <v>12</v>
      </c>
      <c r="AD5" s="35">
        <v>3148</v>
      </c>
      <c r="AE5" s="37"/>
      <c r="AF5" s="38" t="s">
        <v>34</v>
      </c>
      <c r="AG5" s="32">
        <v>930</v>
      </c>
      <c r="AH5" s="33">
        <v>1200</v>
      </c>
      <c r="AI5" s="34" t="s">
        <v>12</v>
      </c>
      <c r="AJ5" s="40" t="s">
        <v>35</v>
      </c>
      <c r="AK5" s="37"/>
      <c r="AL5" s="31">
        <v>5702969</v>
      </c>
      <c r="AM5" s="32">
        <v>2355</v>
      </c>
      <c r="AN5" s="33"/>
      <c r="AO5" s="34" t="s">
        <v>12</v>
      </c>
      <c r="AP5" s="35" t="s">
        <v>18</v>
      </c>
      <c r="AQ5" s="30"/>
      <c r="AR5" s="31">
        <v>5703634</v>
      </c>
      <c r="AS5" s="32"/>
      <c r="AT5" s="33">
        <v>600</v>
      </c>
      <c r="AU5" s="34" t="s">
        <v>49</v>
      </c>
      <c r="AV5" s="35" t="s">
        <v>50</v>
      </c>
      <c r="AW5" s="36"/>
      <c r="AX5" s="38" t="s">
        <v>51</v>
      </c>
      <c r="AY5" s="32">
        <v>830</v>
      </c>
      <c r="AZ5" s="33">
        <v>930</v>
      </c>
      <c r="BA5" s="34" t="s">
        <v>12</v>
      </c>
      <c r="BB5" s="35" t="s">
        <v>52</v>
      </c>
      <c r="BC5" s="37"/>
      <c r="BD5" s="31">
        <v>5693131</v>
      </c>
      <c r="BE5" s="32">
        <v>730</v>
      </c>
      <c r="BF5" s="33">
        <v>1500</v>
      </c>
      <c r="BG5" s="34" t="s">
        <v>13</v>
      </c>
      <c r="BH5" s="35">
        <v>3611</v>
      </c>
      <c r="BI5" s="37"/>
      <c r="BJ5" s="38" t="s">
        <v>47</v>
      </c>
      <c r="BK5" s="42">
        <v>1000</v>
      </c>
      <c r="BL5" s="43">
        <v>1020</v>
      </c>
      <c r="BM5" s="34" t="s">
        <v>13</v>
      </c>
      <c r="BN5" s="44" t="s">
        <v>48</v>
      </c>
      <c r="BO5" s="37"/>
      <c r="BP5" s="31">
        <v>5702437</v>
      </c>
      <c r="BQ5" s="32">
        <v>1300</v>
      </c>
      <c r="BR5" s="33">
        <v>1500</v>
      </c>
      <c r="BS5" s="34" t="s">
        <v>13</v>
      </c>
      <c r="BT5" s="35">
        <v>3671</v>
      </c>
      <c r="BU5" s="37"/>
      <c r="BV5" s="31">
        <v>5698643</v>
      </c>
      <c r="BW5" s="32">
        <v>900</v>
      </c>
      <c r="BX5" s="33">
        <v>905</v>
      </c>
      <c r="BY5" s="34" t="s">
        <v>13</v>
      </c>
      <c r="BZ5" s="35" t="s">
        <v>53</v>
      </c>
      <c r="CA5" s="37"/>
      <c r="CB5" s="31">
        <v>5706827</v>
      </c>
      <c r="CC5" s="32"/>
      <c r="CD5" s="33">
        <v>600</v>
      </c>
      <c r="CE5" s="34" t="s">
        <v>12</v>
      </c>
      <c r="CF5" s="35" t="s">
        <v>54</v>
      </c>
      <c r="CG5" s="30"/>
      <c r="CH5" s="38" t="s">
        <v>55</v>
      </c>
      <c r="CI5" s="32">
        <v>800</v>
      </c>
      <c r="CJ5" s="33">
        <v>830</v>
      </c>
      <c r="CK5" s="34" t="s">
        <v>26</v>
      </c>
      <c r="CL5" s="35" t="s">
        <v>56</v>
      </c>
      <c r="CM5" s="36"/>
      <c r="CN5" s="38" t="s">
        <v>57</v>
      </c>
      <c r="CO5" s="32">
        <v>930</v>
      </c>
      <c r="CP5" s="33">
        <v>1030</v>
      </c>
      <c r="CQ5" s="34" t="s">
        <v>12</v>
      </c>
      <c r="CR5" s="35" t="s">
        <v>58</v>
      </c>
      <c r="CS5" s="37"/>
      <c r="CT5" s="38" t="s">
        <v>59</v>
      </c>
      <c r="CU5" s="32">
        <v>935</v>
      </c>
      <c r="CV5" s="33">
        <v>955</v>
      </c>
      <c r="CW5" s="34" t="s">
        <v>29</v>
      </c>
      <c r="CX5" s="35" t="s">
        <v>30</v>
      </c>
      <c r="CY5" s="37"/>
      <c r="CZ5" s="38" t="s">
        <v>47</v>
      </c>
      <c r="DA5" s="42">
        <v>1000</v>
      </c>
      <c r="DB5" s="43">
        <v>1020</v>
      </c>
      <c r="DC5" s="34" t="s">
        <v>13</v>
      </c>
      <c r="DD5" s="44" t="s">
        <v>48</v>
      </c>
      <c r="DE5" s="37"/>
      <c r="DF5" s="38" t="s">
        <v>60</v>
      </c>
      <c r="DG5" s="32">
        <v>1230</v>
      </c>
      <c r="DH5" s="33">
        <v>1530</v>
      </c>
      <c r="DI5" s="34" t="s">
        <v>32</v>
      </c>
      <c r="DJ5" s="35" t="s">
        <v>61</v>
      </c>
      <c r="DK5" s="37"/>
      <c r="DL5" s="31">
        <v>5706921</v>
      </c>
      <c r="DM5" s="32">
        <v>2200</v>
      </c>
      <c r="DN5" s="33"/>
      <c r="DO5" s="34" t="s">
        <v>12</v>
      </c>
      <c r="DP5" s="35" t="s">
        <v>62</v>
      </c>
      <c r="DQ5" s="37"/>
      <c r="DR5" s="31"/>
      <c r="DS5" s="32"/>
      <c r="DT5" s="33"/>
      <c r="DU5" s="34"/>
      <c r="DV5" s="35"/>
      <c r="DW5" s="30"/>
      <c r="DX5" s="38" t="s">
        <v>55</v>
      </c>
      <c r="DY5" s="32">
        <v>800</v>
      </c>
      <c r="DZ5" s="33">
        <v>830</v>
      </c>
      <c r="EA5" s="34" t="s">
        <v>26</v>
      </c>
      <c r="EB5" s="35" t="s">
        <v>56</v>
      </c>
      <c r="EC5" s="36"/>
      <c r="ED5" s="38" t="s">
        <v>57</v>
      </c>
      <c r="EE5" s="32">
        <v>930</v>
      </c>
      <c r="EF5" s="33">
        <v>1030</v>
      </c>
      <c r="EG5" s="34" t="s">
        <v>12</v>
      </c>
      <c r="EH5" s="35" t="s">
        <v>58</v>
      </c>
      <c r="EI5" s="37"/>
      <c r="EJ5" s="38" t="s">
        <v>63</v>
      </c>
      <c r="EK5" s="32">
        <v>920</v>
      </c>
      <c r="EL5" s="33">
        <v>935</v>
      </c>
      <c r="EM5" s="34" t="s">
        <v>64</v>
      </c>
      <c r="EN5" s="35" t="s">
        <v>65</v>
      </c>
      <c r="EO5" s="37"/>
      <c r="EP5" s="38" t="s">
        <v>66</v>
      </c>
      <c r="EQ5" s="42">
        <v>1130</v>
      </c>
      <c r="ER5" s="43">
        <v>1145</v>
      </c>
      <c r="ES5" s="34" t="s">
        <v>13</v>
      </c>
      <c r="ET5" s="44" t="s">
        <v>67</v>
      </c>
      <c r="EU5" s="37"/>
      <c r="EV5" s="38" t="s">
        <v>60</v>
      </c>
      <c r="EW5" s="32">
        <v>1230</v>
      </c>
      <c r="EX5" s="33">
        <v>1530</v>
      </c>
      <c r="EY5" s="34" t="s">
        <v>32</v>
      </c>
      <c r="EZ5" s="35" t="s">
        <v>61</v>
      </c>
      <c r="FA5" s="37"/>
      <c r="FB5" s="38" t="s">
        <v>68</v>
      </c>
      <c r="FC5" s="32">
        <v>1205</v>
      </c>
      <c r="FD5" s="33">
        <v>1245</v>
      </c>
      <c r="FE5" s="34" t="s">
        <v>13</v>
      </c>
      <c r="FF5" s="35" t="s">
        <v>69</v>
      </c>
      <c r="FG5" s="37"/>
      <c r="FH5" s="38" t="s">
        <v>70</v>
      </c>
      <c r="FI5" s="32">
        <v>1015</v>
      </c>
      <c r="FJ5" s="33">
        <v>1045</v>
      </c>
      <c r="FK5" s="34" t="s">
        <v>44</v>
      </c>
      <c r="FL5" s="35" t="s">
        <v>71</v>
      </c>
      <c r="FM5" s="11"/>
    </row>
    <row r="6" spans="1:169" s="41" customFormat="1" ht="13.5" customHeight="1" x14ac:dyDescent="0.2">
      <c r="A6" s="30"/>
      <c r="B6" s="31">
        <v>5699286</v>
      </c>
      <c r="C6" s="32">
        <v>1205</v>
      </c>
      <c r="D6" s="33">
        <v>1705</v>
      </c>
      <c r="E6" s="34" t="s">
        <v>12</v>
      </c>
      <c r="F6" s="35">
        <v>3168</v>
      </c>
      <c r="G6" s="36"/>
      <c r="H6" s="38" t="s">
        <v>51</v>
      </c>
      <c r="I6" s="32">
        <v>830</v>
      </c>
      <c r="J6" s="33">
        <v>930</v>
      </c>
      <c r="K6" s="34" t="s">
        <v>12</v>
      </c>
      <c r="L6" s="35" t="s">
        <v>52</v>
      </c>
      <c r="M6" s="37"/>
      <c r="N6" s="31">
        <v>5693242</v>
      </c>
      <c r="O6" s="32">
        <v>2045</v>
      </c>
      <c r="P6" s="33">
        <v>2130</v>
      </c>
      <c r="Q6" s="34" t="s">
        <v>12</v>
      </c>
      <c r="R6" s="35">
        <v>46</v>
      </c>
      <c r="S6" s="37"/>
      <c r="T6" s="38" t="s">
        <v>41</v>
      </c>
      <c r="U6" s="42">
        <v>1100</v>
      </c>
      <c r="V6" s="43">
        <v>1130</v>
      </c>
      <c r="W6" s="34" t="s">
        <v>13</v>
      </c>
      <c r="X6" s="44" t="s">
        <v>42</v>
      </c>
      <c r="Y6" s="37"/>
      <c r="Z6" s="31">
        <v>5652037</v>
      </c>
      <c r="AA6" s="32">
        <v>1200</v>
      </c>
      <c r="AB6" s="33">
        <v>1500</v>
      </c>
      <c r="AC6" s="34" t="s">
        <v>12</v>
      </c>
      <c r="AD6" s="35" t="s">
        <v>72</v>
      </c>
      <c r="AE6" s="37"/>
      <c r="AF6" s="31">
        <v>5699221</v>
      </c>
      <c r="AG6" s="32">
        <v>945</v>
      </c>
      <c r="AH6" s="33">
        <v>1145</v>
      </c>
      <c r="AI6" s="34" t="s">
        <v>12</v>
      </c>
      <c r="AJ6" s="35" t="s">
        <v>73</v>
      </c>
      <c r="AK6" s="37"/>
      <c r="AL6" s="45">
        <v>5689876</v>
      </c>
      <c r="AM6" s="32"/>
      <c r="AN6" s="33">
        <v>600</v>
      </c>
      <c r="AO6" s="34" t="s">
        <v>12</v>
      </c>
      <c r="AP6" s="35" t="s">
        <v>74</v>
      </c>
      <c r="AQ6" s="30"/>
      <c r="AR6" s="45">
        <v>5701737</v>
      </c>
      <c r="AS6" s="46">
        <v>30</v>
      </c>
      <c r="AT6" s="47">
        <v>330</v>
      </c>
      <c r="AU6" s="34" t="s">
        <v>39</v>
      </c>
      <c r="AV6" s="48" t="s">
        <v>75</v>
      </c>
      <c r="AW6" s="36"/>
      <c r="AX6" s="38" t="s">
        <v>36</v>
      </c>
      <c r="AY6" s="32">
        <v>930</v>
      </c>
      <c r="AZ6" s="33">
        <v>1030</v>
      </c>
      <c r="BA6" s="34" t="s">
        <v>12</v>
      </c>
      <c r="BB6" s="35" t="s">
        <v>37</v>
      </c>
      <c r="BC6" s="37"/>
      <c r="BD6" s="31">
        <v>5703581</v>
      </c>
      <c r="BE6" s="32">
        <v>2300</v>
      </c>
      <c r="BF6" s="33"/>
      <c r="BG6" s="34" t="s">
        <v>13</v>
      </c>
      <c r="BH6" s="35" t="s">
        <v>76</v>
      </c>
      <c r="BI6" s="37"/>
      <c r="BJ6" s="38" t="s">
        <v>41</v>
      </c>
      <c r="BK6" s="42">
        <v>1100</v>
      </c>
      <c r="BL6" s="43">
        <v>1130</v>
      </c>
      <c r="BM6" s="34" t="s">
        <v>13</v>
      </c>
      <c r="BN6" s="44" t="s">
        <v>42</v>
      </c>
      <c r="BO6" s="37"/>
      <c r="BP6" s="31">
        <v>5709940</v>
      </c>
      <c r="BQ6" s="32">
        <v>800</v>
      </c>
      <c r="BR6" s="33">
        <v>1155</v>
      </c>
      <c r="BS6" s="34" t="s">
        <v>12</v>
      </c>
      <c r="BT6" s="35" t="s">
        <v>77</v>
      </c>
      <c r="BU6" s="37"/>
      <c r="BV6" s="38" t="s">
        <v>68</v>
      </c>
      <c r="BW6" s="32">
        <v>1205</v>
      </c>
      <c r="BX6" s="33">
        <v>1245</v>
      </c>
      <c r="BY6" s="34" t="s">
        <v>13</v>
      </c>
      <c r="BZ6" s="35" t="s">
        <v>69</v>
      </c>
      <c r="CA6" s="37"/>
      <c r="CB6" s="38" t="s">
        <v>43</v>
      </c>
      <c r="CC6" s="32">
        <v>900</v>
      </c>
      <c r="CD6" s="33">
        <v>1000</v>
      </c>
      <c r="CE6" s="34" t="s">
        <v>44</v>
      </c>
      <c r="CF6" s="35" t="s">
        <v>45</v>
      </c>
      <c r="CG6" s="30"/>
      <c r="CH6" s="38" t="s">
        <v>78</v>
      </c>
      <c r="CI6" s="32">
        <v>830</v>
      </c>
      <c r="CJ6" s="33">
        <v>900</v>
      </c>
      <c r="CK6" s="34" t="s">
        <v>26</v>
      </c>
      <c r="CL6" s="35" t="s">
        <v>79</v>
      </c>
      <c r="CM6" s="36"/>
      <c r="CN6" s="38" t="s">
        <v>19</v>
      </c>
      <c r="CO6" s="32">
        <v>830</v>
      </c>
      <c r="CP6" s="33">
        <v>930</v>
      </c>
      <c r="CQ6" s="34" t="s">
        <v>12</v>
      </c>
      <c r="CR6" s="35" t="s">
        <v>20</v>
      </c>
      <c r="CS6" s="37"/>
      <c r="CT6" s="38" t="s">
        <v>80</v>
      </c>
      <c r="CU6" s="32">
        <v>1000</v>
      </c>
      <c r="CV6" s="33">
        <v>1015</v>
      </c>
      <c r="CW6" s="34" t="s">
        <v>29</v>
      </c>
      <c r="CX6" s="35" t="s">
        <v>81</v>
      </c>
      <c r="CY6" s="37"/>
      <c r="CZ6" s="38" t="s">
        <v>41</v>
      </c>
      <c r="DA6" s="42">
        <v>1100</v>
      </c>
      <c r="DB6" s="43">
        <v>1130</v>
      </c>
      <c r="DC6" s="34" t="s">
        <v>13</v>
      </c>
      <c r="DD6" s="44" t="s">
        <v>42</v>
      </c>
      <c r="DE6" s="37"/>
      <c r="DF6" s="38" t="s">
        <v>82</v>
      </c>
      <c r="DG6" s="32">
        <v>830</v>
      </c>
      <c r="DH6" s="33">
        <v>1130</v>
      </c>
      <c r="DI6" s="34" t="s">
        <v>29</v>
      </c>
      <c r="DJ6" s="35" t="s">
        <v>83</v>
      </c>
      <c r="DK6" s="37"/>
      <c r="DL6" s="31">
        <v>5706911</v>
      </c>
      <c r="DM6" s="32"/>
      <c r="DN6" s="33">
        <v>600</v>
      </c>
      <c r="DO6" s="34" t="s">
        <v>12</v>
      </c>
      <c r="DP6" s="35" t="s">
        <v>84</v>
      </c>
      <c r="DQ6" s="37"/>
      <c r="DR6" s="38" t="s">
        <v>85</v>
      </c>
      <c r="DS6" s="32">
        <v>30</v>
      </c>
      <c r="DT6" s="33">
        <v>500</v>
      </c>
      <c r="DU6" s="34" t="s">
        <v>64</v>
      </c>
      <c r="DV6" s="35" t="s">
        <v>86</v>
      </c>
      <c r="DW6" s="30"/>
      <c r="DX6" s="38" t="s">
        <v>78</v>
      </c>
      <c r="DY6" s="32">
        <v>830</v>
      </c>
      <c r="DZ6" s="33">
        <v>900</v>
      </c>
      <c r="EA6" s="34" t="s">
        <v>26</v>
      </c>
      <c r="EB6" s="35" t="s">
        <v>79</v>
      </c>
      <c r="EC6" s="36"/>
      <c r="ED6" s="38" t="s">
        <v>19</v>
      </c>
      <c r="EE6" s="32">
        <v>830</v>
      </c>
      <c r="EF6" s="33">
        <v>930</v>
      </c>
      <c r="EG6" s="34" t="s">
        <v>12</v>
      </c>
      <c r="EH6" s="35" t="s">
        <v>20</v>
      </c>
      <c r="EI6" s="37"/>
      <c r="EJ6" s="38" t="s">
        <v>87</v>
      </c>
      <c r="EK6" s="32">
        <v>1030</v>
      </c>
      <c r="EL6" s="33">
        <v>1100</v>
      </c>
      <c r="EM6" s="34" t="s">
        <v>64</v>
      </c>
      <c r="EN6" s="35" t="s">
        <v>88</v>
      </c>
      <c r="EO6" s="37"/>
      <c r="EP6" s="38" t="s">
        <v>89</v>
      </c>
      <c r="EQ6" s="42">
        <v>910</v>
      </c>
      <c r="ER6" s="43">
        <v>925</v>
      </c>
      <c r="ES6" s="34" t="s">
        <v>12</v>
      </c>
      <c r="ET6" s="44" t="s">
        <v>90</v>
      </c>
      <c r="EU6" s="37"/>
      <c r="EV6" s="38" t="s">
        <v>82</v>
      </c>
      <c r="EW6" s="32">
        <v>830</v>
      </c>
      <c r="EX6" s="33">
        <v>1130</v>
      </c>
      <c r="EY6" s="34" t="s">
        <v>29</v>
      </c>
      <c r="EZ6" s="35" t="s">
        <v>83</v>
      </c>
      <c r="FA6" s="37"/>
      <c r="FB6" s="38" t="s">
        <v>91</v>
      </c>
      <c r="FC6" s="32">
        <v>1335</v>
      </c>
      <c r="FD6" s="33">
        <v>1355</v>
      </c>
      <c r="FE6" s="34" t="s">
        <v>13</v>
      </c>
      <c r="FF6" s="35" t="s">
        <v>69</v>
      </c>
      <c r="FG6" s="37"/>
      <c r="FH6" s="38" t="s">
        <v>85</v>
      </c>
      <c r="FI6" s="32">
        <v>30</v>
      </c>
      <c r="FJ6" s="33">
        <v>500</v>
      </c>
      <c r="FK6" s="34" t="s">
        <v>64</v>
      </c>
      <c r="FL6" s="35" t="s">
        <v>86</v>
      </c>
      <c r="FM6" s="11"/>
    </row>
    <row r="7" spans="1:169" s="41" customFormat="1" ht="13.5" customHeight="1" x14ac:dyDescent="0.2">
      <c r="A7" s="30"/>
      <c r="B7" s="31">
        <v>5699287</v>
      </c>
      <c r="C7" s="32">
        <v>1205</v>
      </c>
      <c r="D7" s="33">
        <v>1705</v>
      </c>
      <c r="E7" s="34" t="s">
        <v>12</v>
      </c>
      <c r="F7" s="35">
        <v>3165</v>
      </c>
      <c r="G7" s="36"/>
      <c r="H7" s="38" t="s">
        <v>57</v>
      </c>
      <c r="I7" s="32">
        <v>930</v>
      </c>
      <c r="J7" s="33">
        <v>1030</v>
      </c>
      <c r="K7" s="34" t="s">
        <v>12</v>
      </c>
      <c r="L7" s="35" t="s">
        <v>58</v>
      </c>
      <c r="M7" s="37"/>
      <c r="N7" s="31">
        <v>5698594</v>
      </c>
      <c r="O7" s="32">
        <v>2200</v>
      </c>
      <c r="P7" s="33"/>
      <c r="Q7" s="34" t="s">
        <v>12</v>
      </c>
      <c r="R7" s="35" t="s">
        <v>92</v>
      </c>
      <c r="S7" s="37"/>
      <c r="T7" s="38" t="s">
        <v>66</v>
      </c>
      <c r="U7" s="32">
        <v>1130</v>
      </c>
      <c r="V7" s="33">
        <v>1145</v>
      </c>
      <c r="W7" s="34" t="s">
        <v>13</v>
      </c>
      <c r="X7" s="35" t="s">
        <v>67</v>
      </c>
      <c r="Y7" s="37"/>
      <c r="Z7" s="31">
        <v>5689875</v>
      </c>
      <c r="AA7" s="32">
        <v>2300</v>
      </c>
      <c r="AB7" s="33"/>
      <c r="AC7" s="34" t="s">
        <v>12</v>
      </c>
      <c r="AD7" s="35" t="s">
        <v>74</v>
      </c>
      <c r="AE7" s="37"/>
      <c r="AF7" s="31">
        <v>5702349</v>
      </c>
      <c r="AG7" s="32">
        <v>1400</v>
      </c>
      <c r="AH7" s="33">
        <v>1800</v>
      </c>
      <c r="AI7" s="34" t="s">
        <v>12</v>
      </c>
      <c r="AJ7" s="35">
        <v>3168</v>
      </c>
      <c r="AK7" s="37"/>
      <c r="AL7" s="31">
        <v>5704554</v>
      </c>
      <c r="AM7" s="32">
        <v>2200</v>
      </c>
      <c r="AN7" s="33"/>
      <c r="AO7" s="34" t="s">
        <v>93</v>
      </c>
      <c r="AP7" s="35" t="s">
        <v>94</v>
      </c>
      <c r="AQ7" s="30"/>
      <c r="AR7" s="31">
        <v>5701828</v>
      </c>
      <c r="AS7" s="32">
        <v>30</v>
      </c>
      <c r="AT7" s="33">
        <v>45</v>
      </c>
      <c r="AU7" s="34" t="s">
        <v>95</v>
      </c>
      <c r="AV7" s="35" t="s">
        <v>96</v>
      </c>
      <c r="AW7" s="36"/>
      <c r="AX7" s="31">
        <v>5707820</v>
      </c>
      <c r="AY7" s="32">
        <v>1030</v>
      </c>
      <c r="AZ7" s="33">
        <v>1800</v>
      </c>
      <c r="BA7" s="34" t="s">
        <v>12</v>
      </c>
      <c r="BB7" s="35">
        <v>3098</v>
      </c>
      <c r="BC7" s="37"/>
      <c r="BD7" s="31">
        <v>5704628</v>
      </c>
      <c r="BE7" s="32">
        <v>900</v>
      </c>
      <c r="BF7" s="33">
        <v>1300</v>
      </c>
      <c r="BG7" s="34" t="s">
        <v>12</v>
      </c>
      <c r="BH7" s="35">
        <v>3067</v>
      </c>
      <c r="BI7" s="37"/>
      <c r="BJ7" s="38" t="s">
        <v>66</v>
      </c>
      <c r="BK7" s="32">
        <v>1130</v>
      </c>
      <c r="BL7" s="33">
        <v>1145</v>
      </c>
      <c r="BM7" s="34" t="s">
        <v>13</v>
      </c>
      <c r="BN7" s="35" t="s">
        <v>67</v>
      </c>
      <c r="BO7" s="37"/>
      <c r="BP7" s="31">
        <v>5708497</v>
      </c>
      <c r="BQ7" s="32">
        <v>900</v>
      </c>
      <c r="BR7" s="33">
        <v>1400</v>
      </c>
      <c r="BS7" s="34" t="s">
        <v>12</v>
      </c>
      <c r="BT7" s="35">
        <v>3182</v>
      </c>
      <c r="BU7" s="37"/>
      <c r="BV7" s="38" t="s">
        <v>91</v>
      </c>
      <c r="BW7" s="32">
        <v>1335</v>
      </c>
      <c r="BX7" s="33">
        <v>1355</v>
      </c>
      <c r="BY7" s="34" t="s">
        <v>13</v>
      </c>
      <c r="BZ7" s="35" t="s">
        <v>69</v>
      </c>
      <c r="CA7" s="37"/>
      <c r="CB7" s="38" t="s">
        <v>70</v>
      </c>
      <c r="CC7" s="32">
        <v>1015</v>
      </c>
      <c r="CD7" s="33">
        <v>1045</v>
      </c>
      <c r="CE7" s="34" t="s">
        <v>44</v>
      </c>
      <c r="CF7" s="35" t="s">
        <v>71</v>
      </c>
      <c r="CG7" s="30"/>
      <c r="CH7" s="38" t="s">
        <v>97</v>
      </c>
      <c r="CI7" s="32">
        <v>930</v>
      </c>
      <c r="CJ7" s="33">
        <v>1000</v>
      </c>
      <c r="CK7" s="34" t="s">
        <v>26</v>
      </c>
      <c r="CL7" s="35" t="s">
        <v>98</v>
      </c>
      <c r="CM7" s="36"/>
      <c r="CN7" s="38" t="s">
        <v>51</v>
      </c>
      <c r="CO7" s="32">
        <v>830</v>
      </c>
      <c r="CP7" s="33">
        <v>930</v>
      </c>
      <c r="CQ7" s="34" t="s">
        <v>12</v>
      </c>
      <c r="CR7" s="35" t="s">
        <v>52</v>
      </c>
      <c r="CS7" s="37"/>
      <c r="CT7" s="38" t="s">
        <v>99</v>
      </c>
      <c r="CU7" s="32">
        <v>1300</v>
      </c>
      <c r="CV7" s="33">
        <v>1330</v>
      </c>
      <c r="CW7" s="34" t="s">
        <v>29</v>
      </c>
      <c r="CX7" s="35" t="s">
        <v>100</v>
      </c>
      <c r="CY7" s="37"/>
      <c r="CZ7" s="38" t="s">
        <v>66</v>
      </c>
      <c r="DA7" s="32">
        <v>1130</v>
      </c>
      <c r="DB7" s="33">
        <v>1145</v>
      </c>
      <c r="DC7" s="34" t="s">
        <v>13</v>
      </c>
      <c r="DD7" s="35" t="s">
        <v>67</v>
      </c>
      <c r="DE7" s="37"/>
      <c r="DF7" s="38" t="s">
        <v>101</v>
      </c>
      <c r="DG7" s="32">
        <v>815</v>
      </c>
      <c r="DH7" s="33">
        <v>855</v>
      </c>
      <c r="DI7" s="34" t="s">
        <v>29</v>
      </c>
      <c r="DJ7" s="35" t="s">
        <v>102</v>
      </c>
      <c r="DK7" s="37"/>
      <c r="DL7" s="38" t="s">
        <v>103</v>
      </c>
      <c r="DM7" s="32">
        <v>900</v>
      </c>
      <c r="DN7" s="33">
        <v>1530</v>
      </c>
      <c r="DO7" s="34" t="s">
        <v>32</v>
      </c>
      <c r="DP7" s="35" t="s">
        <v>104</v>
      </c>
      <c r="DQ7" s="37"/>
      <c r="DR7" s="38" t="s">
        <v>105</v>
      </c>
      <c r="DS7" s="32">
        <v>30</v>
      </c>
      <c r="DT7" s="33">
        <v>500</v>
      </c>
      <c r="DU7" s="34" t="s">
        <v>64</v>
      </c>
      <c r="DV7" s="35" t="s">
        <v>106</v>
      </c>
      <c r="DW7" s="30"/>
      <c r="DX7" s="38" t="s">
        <v>97</v>
      </c>
      <c r="DY7" s="32">
        <v>930</v>
      </c>
      <c r="DZ7" s="33">
        <v>1000</v>
      </c>
      <c r="EA7" s="34" t="s">
        <v>26</v>
      </c>
      <c r="EB7" s="35" t="s">
        <v>98</v>
      </c>
      <c r="EC7" s="36"/>
      <c r="ED7" s="38" t="s">
        <v>51</v>
      </c>
      <c r="EE7" s="32">
        <v>830</v>
      </c>
      <c r="EF7" s="33">
        <v>930</v>
      </c>
      <c r="EG7" s="34" t="s">
        <v>12</v>
      </c>
      <c r="EH7" s="35" t="s">
        <v>52</v>
      </c>
      <c r="EI7" s="37"/>
      <c r="EJ7" s="38" t="s">
        <v>107</v>
      </c>
      <c r="EK7" s="32">
        <v>1100</v>
      </c>
      <c r="EL7" s="33">
        <v>1130</v>
      </c>
      <c r="EM7" s="34" t="s">
        <v>64</v>
      </c>
      <c r="EN7" s="35" t="s">
        <v>108</v>
      </c>
      <c r="EO7" s="37"/>
      <c r="EP7" s="38" t="s">
        <v>109</v>
      </c>
      <c r="EQ7" s="32">
        <v>830</v>
      </c>
      <c r="ER7" s="33">
        <v>1425</v>
      </c>
      <c r="ES7" s="34" t="s">
        <v>12</v>
      </c>
      <c r="ET7" s="35" t="s">
        <v>110</v>
      </c>
      <c r="EU7" s="37"/>
      <c r="EV7" s="38" t="s">
        <v>101</v>
      </c>
      <c r="EW7" s="32">
        <v>815</v>
      </c>
      <c r="EX7" s="33">
        <v>855</v>
      </c>
      <c r="EY7" s="34" t="s">
        <v>29</v>
      </c>
      <c r="EZ7" s="35" t="s">
        <v>102</v>
      </c>
      <c r="FA7" s="37"/>
      <c r="FB7" s="38" t="s">
        <v>23</v>
      </c>
      <c r="FC7" s="32">
        <v>830</v>
      </c>
      <c r="FD7" s="33">
        <v>840</v>
      </c>
      <c r="FE7" s="34" t="s">
        <v>13</v>
      </c>
      <c r="FF7" s="35" t="s">
        <v>24</v>
      </c>
      <c r="FG7" s="37"/>
      <c r="FH7" s="38" t="s">
        <v>105</v>
      </c>
      <c r="FI7" s="32">
        <v>30</v>
      </c>
      <c r="FJ7" s="33">
        <v>500</v>
      </c>
      <c r="FK7" s="34" t="s">
        <v>64</v>
      </c>
      <c r="FL7" s="35" t="s">
        <v>106</v>
      </c>
      <c r="FM7" s="11"/>
    </row>
    <row r="8" spans="1:169" s="41" customFormat="1" ht="13.5" customHeight="1" x14ac:dyDescent="0.2">
      <c r="A8" s="30"/>
      <c r="B8" s="49">
        <v>5691201</v>
      </c>
      <c r="C8" s="50"/>
      <c r="D8" s="50">
        <v>600</v>
      </c>
      <c r="E8" s="51" t="s">
        <v>29</v>
      </c>
      <c r="F8" s="52" t="s">
        <v>111</v>
      </c>
      <c r="G8" s="36"/>
      <c r="H8" s="53">
        <v>5699817</v>
      </c>
      <c r="I8" s="32">
        <v>1030</v>
      </c>
      <c r="J8" s="33">
        <v>1630</v>
      </c>
      <c r="K8" s="34" t="s">
        <v>12</v>
      </c>
      <c r="L8" s="35">
        <v>3072</v>
      </c>
      <c r="M8" s="37"/>
      <c r="N8" s="31">
        <v>5689872</v>
      </c>
      <c r="O8" s="32">
        <v>2300</v>
      </c>
      <c r="P8" s="33"/>
      <c r="Q8" s="34" t="s">
        <v>12</v>
      </c>
      <c r="R8" s="35" t="s">
        <v>74</v>
      </c>
      <c r="S8" s="37"/>
      <c r="T8" s="38" t="s">
        <v>112</v>
      </c>
      <c r="U8" s="32">
        <v>1230</v>
      </c>
      <c r="V8" s="33">
        <v>1300</v>
      </c>
      <c r="W8" s="34" t="s">
        <v>13</v>
      </c>
      <c r="X8" s="44" t="s">
        <v>113</v>
      </c>
      <c r="Y8" s="37"/>
      <c r="Z8" s="31">
        <v>5700527</v>
      </c>
      <c r="AA8" s="32">
        <v>2300</v>
      </c>
      <c r="AB8" s="33"/>
      <c r="AC8" s="34" t="s">
        <v>12</v>
      </c>
      <c r="AD8" s="35" t="s">
        <v>114</v>
      </c>
      <c r="AE8" s="37"/>
      <c r="AF8" s="31">
        <v>5702350</v>
      </c>
      <c r="AG8" s="32">
        <v>1400</v>
      </c>
      <c r="AH8" s="33">
        <v>1800</v>
      </c>
      <c r="AI8" s="34" t="s">
        <v>12</v>
      </c>
      <c r="AJ8" s="35">
        <v>3165</v>
      </c>
      <c r="AK8" s="37"/>
      <c r="AL8" s="31">
        <v>5702492</v>
      </c>
      <c r="AM8" s="32">
        <v>800</v>
      </c>
      <c r="AN8" s="32">
        <v>1700</v>
      </c>
      <c r="AO8" s="34" t="s">
        <v>44</v>
      </c>
      <c r="AP8" s="35">
        <v>7</v>
      </c>
      <c r="AQ8" s="30"/>
      <c r="AR8" s="31">
        <v>5701830</v>
      </c>
      <c r="AS8" s="32">
        <v>45</v>
      </c>
      <c r="AT8" s="32">
        <v>515</v>
      </c>
      <c r="AU8" s="34" t="s">
        <v>95</v>
      </c>
      <c r="AV8" s="35" t="s">
        <v>115</v>
      </c>
      <c r="AW8" s="36"/>
      <c r="AX8" s="53">
        <v>5707821</v>
      </c>
      <c r="AY8" s="32">
        <v>1030</v>
      </c>
      <c r="AZ8" s="33">
        <v>1800</v>
      </c>
      <c r="BA8" s="34" t="s">
        <v>12</v>
      </c>
      <c r="BB8" s="35">
        <v>3089</v>
      </c>
      <c r="BC8" s="37"/>
      <c r="BD8" s="31">
        <v>5704629</v>
      </c>
      <c r="BE8" s="32">
        <v>900</v>
      </c>
      <c r="BF8" s="33">
        <v>1300</v>
      </c>
      <c r="BG8" s="34" t="s">
        <v>12</v>
      </c>
      <c r="BH8" s="35">
        <v>3072</v>
      </c>
      <c r="BI8" s="37"/>
      <c r="BJ8" s="38" t="s">
        <v>112</v>
      </c>
      <c r="BK8" s="32">
        <v>1230</v>
      </c>
      <c r="BL8" s="33">
        <v>1300</v>
      </c>
      <c r="BM8" s="34" t="s">
        <v>13</v>
      </c>
      <c r="BN8" s="44" t="s">
        <v>113</v>
      </c>
      <c r="BO8" s="37"/>
      <c r="BP8" s="31">
        <v>5652038</v>
      </c>
      <c r="BQ8" s="32">
        <v>1200</v>
      </c>
      <c r="BR8" s="33">
        <v>1500</v>
      </c>
      <c r="BS8" s="34" t="s">
        <v>12</v>
      </c>
      <c r="BT8" s="35" t="s">
        <v>72</v>
      </c>
      <c r="BU8" s="37"/>
      <c r="BV8" s="31">
        <v>5708498</v>
      </c>
      <c r="BW8" s="32">
        <v>900</v>
      </c>
      <c r="BX8" s="33">
        <v>1500</v>
      </c>
      <c r="BY8" s="34" t="s">
        <v>12</v>
      </c>
      <c r="BZ8" s="35">
        <v>3182</v>
      </c>
      <c r="CA8" s="37"/>
      <c r="CB8" s="31">
        <v>5707232</v>
      </c>
      <c r="CC8" s="32">
        <v>105</v>
      </c>
      <c r="CD8" s="33">
        <v>510</v>
      </c>
      <c r="CE8" s="34" t="s">
        <v>29</v>
      </c>
      <c r="CF8" s="35" t="s">
        <v>116</v>
      </c>
      <c r="CG8" s="30"/>
      <c r="CH8" s="38" t="s">
        <v>117</v>
      </c>
      <c r="CI8" s="32">
        <v>1000</v>
      </c>
      <c r="CJ8" s="32">
        <v>1030</v>
      </c>
      <c r="CK8" s="34" t="s">
        <v>26</v>
      </c>
      <c r="CL8" s="35" t="s">
        <v>118</v>
      </c>
      <c r="CM8" s="36"/>
      <c r="CN8" s="38" t="s">
        <v>119</v>
      </c>
      <c r="CO8" s="32">
        <v>915</v>
      </c>
      <c r="CP8" s="33">
        <v>930</v>
      </c>
      <c r="CQ8" s="34" t="s">
        <v>120</v>
      </c>
      <c r="CR8" s="35" t="s">
        <v>121</v>
      </c>
      <c r="CS8" s="37"/>
      <c r="CT8" s="38" t="s">
        <v>122</v>
      </c>
      <c r="CU8" s="32">
        <v>1400</v>
      </c>
      <c r="CV8" s="33">
        <v>1500</v>
      </c>
      <c r="CW8" s="34" t="s">
        <v>49</v>
      </c>
      <c r="CX8" s="35" t="s">
        <v>123</v>
      </c>
      <c r="CY8" s="37"/>
      <c r="CZ8" s="38" t="s">
        <v>112</v>
      </c>
      <c r="DA8" s="32">
        <v>1230</v>
      </c>
      <c r="DB8" s="33">
        <v>1300</v>
      </c>
      <c r="DC8" s="34" t="s">
        <v>13</v>
      </c>
      <c r="DD8" s="44" t="s">
        <v>113</v>
      </c>
      <c r="DE8" s="37"/>
      <c r="DF8" s="38" t="s">
        <v>124</v>
      </c>
      <c r="DG8" s="32">
        <v>1330</v>
      </c>
      <c r="DH8" s="33">
        <v>1340</v>
      </c>
      <c r="DI8" s="34" t="s">
        <v>49</v>
      </c>
      <c r="DJ8" s="35" t="s">
        <v>125</v>
      </c>
      <c r="DK8" s="37"/>
      <c r="DL8" s="38" t="s">
        <v>126</v>
      </c>
      <c r="DM8" s="32">
        <v>900</v>
      </c>
      <c r="DN8" s="33">
        <v>1000</v>
      </c>
      <c r="DO8" s="34" t="s">
        <v>44</v>
      </c>
      <c r="DP8" s="35" t="s">
        <v>45</v>
      </c>
      <c r="DQ8" s="37"/>
      <c r="DR8" s="31">
        <v>5658552</v>
      </c>
      <c r="DS8" s="32">
        <v>800</v>
      </c>
      <c r="DT8" s="33">
        <v>1630</v>
      </c>
      <c r="DU8" s="34" t="s">
        <v>29</v>
      </c>
      <c r="DV8" s="35" t="s">
        <v>127</v>
      </c>
      <c r="DW8" s="30"/>
      <c r="DX8" s="38" t="s">
        <v>117</v>
      </c>
      <c r="DY8" s="32">
        <v>1000</v>
      </c>
      <c r="DZ8" s="32">
        <v>1030</v>
      </c>
      <c r="EA8" s="34" t="s">
        <v>26</v>
      </c>
      <c r="EB8" s="35" t="s">
        <v>118</v>
      </c>
      <c r="EC8" s="36"/>
      <c r="ED8" s="38" t="s">
        <v>119</v>
      </c>
      <c r="EE8" s="32">
        <v>915</v>
      </c>
      <c r="EF8" s="33">
        <v>930</v>
      </c>
      <c r="EG8" s="34" t="s">
        <v>120</v>
      </c>
      <c r="EH8" s="35" t="s">
        <v>121</v>
      </c>
      <c r="EI8" s="37"/>
      <c r="EJ8" s="38" t="s">
        <v>128</v>
      </c>
      <c r="EK8" s="32">
        <v>800</v>
      </c>
      <c r="EL8" s="33">
        <v>1000</v>
      </c>
      <c r="EM8" s="34" t="s">
        <v>26</v>
      </c>
      <c r="EN8" s="35" t="s">
        <v>129</v>
      </c>
      <c r="EO8" s="37"/>
      <c r="EP8" s="38" t="s">
        <v>130</v>
      </c>
      <c r="EQ8" s="32">
        <v>800</v>
      </c>
      <c r="ER8" s="33">
        <v>810</v>
      </c>
      <c r="ES8" s="34" t="s">
        <v>12</v>
      </c>
      <c r="ET8" s="44" t="s">
        <v>131</v>
      </c>
      <c r="EU8" s="37"/>
      <c r="EV8" s="38" t="s">
        <v>124</v>
      </c>
      <c r="EW8" s="32">
        <v>1330</v>
      </c>
      <c r="EX8" s="33">
        <v>1340</v>
      </c>
      <c r="EY8" s="34" t="s">
        <v>49</v>
      </c>
      <c r="EZ8" s="35" t="s">
        <v>125</v>
      </c>
      <c r="FA8" s="37"/>
      <c r="FB8" s="38" t="s">
        <v>103</v>
      </c>
      <c r="FC8" s="32">
        <v>900</v>
      </c>
      <c r="FD8" s="33">
        <v>1530</v>
      </c>
      <c r="FE8" s="34" t="s">
        <v>32</v>
      </c>
      <c r="FF8" s="35" t="s">
        <v>104</v>
      </c>
      <c r="FG8" s="37"/>
      <c r="FH8" s="31"/>
      <c r="FI8" s="32"/>
      <c r="FJ8" s="33"/>
      <c r="FK8" s="34"/>
      <c r="FL8" s="35"/>
      <c r="FM8" s="11"/>
    </row>
    <row r="9" spans="1:169" s="41" customFormat="1" ht="13.5" customHeight="1" x14ac:dyDescent="0.2">
      <c r="A9" s="30"/>
      <c r="B9" s="31">
        <v>5695578</v>
      </c>
      <c r="C9" s="32">
        <v>0</v>
      </c>
      <c r="D9" s="33">
        <v>530</v>
      </c>
      <c r="E9" s="34" t="s">
        <v>39</v>
      </c>
      <c r="F9" s="35" t="s">
        <v>132</v>
      </c>
      <c r="G9" s="36"/>
      <c r="H9" s="53">
        <v>5699818</v>
      </c>
      <c r="I9" s="32">
        <v>1030</v>
      </c>
      <c r="J9" s="33">
        <v>1630</v>
      </c>
      <c r="K9" s="34" t="s">
        <v>12</v>
      </c>
      <c r="L9" s="35">
        <v>3076</v>
      </c>
      <c r="M9" s="37"/>
      <c r="N9" s="54">
        <v>5699815</v>
      </c>
      <c r="O9" s="32">
        <v>2300</v>
      </c>
      <c r="P9" s="33"/>
      <c r="Q9" s="34" t="s">
        <v>12</v>
      </c>
      <c r="R9" s="35" t="s">
        <v>114</v>
      </c>
      <c r="S9" s="37"/>
      <c r="T9" s="31">
        <v>5697978</v>
      </c>
      <c r="U9" s="32"/>
      <c r="V9" s="33">
        <v>600</v>
      </c>
      <c r="W9" s="34" t="s">
        <v>13</v>
      </c>
      <c r="X9" s="35" t="s">
        <v>46</v>
      </c>
      <c r="Y9" s="37"/>
      <c r="Z9" s="31">
        <v>5689873</v>
      </c>
      <c r="AA9" s="32"/>
      <c r="AB9" s="33">
        <v>600</v>
      </c>
      <c r="AC9" s="55" t="s">
        <v>12</v>
      </c>
      <c r="AD9" s="44" t="s">
        <v>74</v>
      </c>
      <c r="AE9" s="37"/>
      <c r="AF9" s="31">
        <v>5689876</v>
      </c>
      <c r="AG9" s="32">
        <v>2300</v>
      </c>
      <c r="AH9" s="33"/>
      <c r="AI9" s="34" t="s">
        <v>12</v>
      </c>
      <c r="AJ9" s="35" t="s">
        <v>74</v>
      </c>
      <c r="AK9" s="37"/>
      <c r="AL9" s="31">
        <v>5705235</v>
      </c>
      <c r="AM9" s="32">
        <v>2300</v>
      </c>
      <c r="AN9" s="33"/>
      <c r="AO9" s="34" t="s">
        <v>44</v>
      </c>
      <c r="AP9" s="35">
        <v>7</v>
      </c>
      <c r="AQ9" s="30"/>
      <c r="AR9" s="31">
        <v>5701831</v>
      </c>
      <c r="AS9" s="32">
        <v>515</v>
      </c>
      <c r="AT9" s="33">
        <v>530</v>
      </c>
      <c r="AU9" s="34" t="s">
        <v>95</v>
      </c>
      <c r="AV9" s="35" t="s">
        <v>96</v>
      </c>
      <c r="AW9" s="36"/>
      <c r="AX9" s="31">
        <v>5707025</v>
      </c>
      <c r="AY9" s="32">
        <v>2200</v>
      </c>
      <c r="AZ9" s="33"/>
      <c r="BA9" s="34" t="s">
        <v>12</v>
      </c>
      <c r="BB9" s="35" t="s">
        <v>133</v>
      </c>
      <c r="BC9" s="37"/>
      <c r="BD9" s="54">
        <v>5708015</v>
      </c>
      <c r="BE9" s="32">
        <v>1400</v>
      </c>
      <c r="BF9" s="33">
        <v>1800</v>
      </c>
      <c r="BG9" s="34" t="s">
        <v>12</v>
      </c>
      <c r="BH9" s="35" t="s">
        <v>134</v>
      </c>
      <c r="BI9" s="37"/>
      <c r="BJ9" s="38" t="s">
        <v>135</v>
      </c>
      <c r="BK9" s="32">
        <v>1330</v>
      </c>
      <c r="BL9" s="33">
        <v>1345</v>
      </c>
      <c r="BM9" s="34" t="s">
        <v>13</v>
      </c>
      <c r="BN9" s="35" t="s">
        <v>136</v>
      </c>
      <c r="BO9" s="37"/>
      <c r="BP9" s="31">
        <v>5708021</v>
      </c>
      <c r="BQ9" s="32">
        <v>1400</v>
      </c>
      <c r="BR9" s="33">
        <v>1800</v>
      </c>
      <c r="BS9" s="55" t="s">
        <v>12</v>
      </c>
      <c r="BT9" s="44" t="s">
        <v>134</v>
      </c>
      <c r="BU9" s="37"/>
      <c r="BV9" s="38" t="s">
        <v>34</v>
      </c>
      <c r="BW9" s="32">
        <v>930</v>
      </c>
      <c r="BX9" s="33">
        <v>1200</v>
      </c>
      <c r="BY9" s="34" t="s">
        <v>12</v>
      </c>
      <c r="BZ9" s="40" t="s">
        <v>35</v>
      </c>
      <c r="CA9" s="37"/>
      <c r="CB9" s="45">
        <v>5708821</v>
      </c>
      <c r="CC9" s="32">
        <v>100</v>
      </c>
      <c r="CD9" s="33">
        <v>500</v>
      </c>
      <c r="CE9" s="34" t="s">
        <v>49</v>
      </c>
      <c r="CF9" s="35">
        <v>27</v>
      </c>
      <c r="CG9" s="30"/>
      <c r="CH9" s="38" t="s">
        <v>137</v>
      </c>
      <c r="CI9" s="32">
        <v>1030</v>
      </c>
      <c r="CJ9" s="33">
        <v>1130</v>
      </c>
      <c r="CK9" s="34" t="s">
        <v>26</v>
      </c>
      <c r="CL9" s="35" t="s">
        <v>138</v>
      </c>
      <c r="CM9" s="36"/>
      <c r="CN9" s="38" t="s">
        <v>139</v>
      </c>
      <c r="CO9" s="32">
        <v>1000</v>
      </c>
      <c r="CP9" s="33">
        <v>1045</v>
      </c>
      <c r="CQ9" s="34" t="s">
        <v>120</v>
      </c>
      <c r="CR9" s="35" t="s">
        <v>140</v>
      </c>
      <c r="CS9" s="37"/>
      <c r="CT9" s="56" t="s">
        <v>141</v>
      </c>
      <c r="CU9" s="32">
        <v>1400</v>
      </c>
      <c r="CV9" s="33">
        <v>1500</v>
      </c>
      <c r="CW9" s="34" t="s">
        <v>49</v>
      </c>
      <c r="CX9" s="35" t="s">
        <v>142</v>
      </c>
      <c r="CY9" s="37"/>
      <c r="CZ9" s="38" t="s">
        <v>130</v>
      </c>
      <c r="DA9" s="32">
        <v>800</v>
      </c>
      <c r="DB9" s="33">
        <v>810</v>
      </c>
      <c r="DC9" s="34" t="s">
        <v>12</v>
      </c>
      <c r="DD9" s="35" t="s">
        <v>131</v>
      </c>
      <c r="DE9" s="37"/>
      <c r="DF9" s="38" t="s">
        <v>143</v>
      </c>
      <c r="DG9" s="32">
        <v>1130</v>
      </c>
      <c r="DH9" s="33">
        <v>1150</v>
      </c>
      <c r="DI9" s="55" t="s">
        <v>49</v>
      </c>
      <c r="DJ9" s="44" t="s">
        <v>144</v>
      </c>
      <c r="DK9" s="37"/>
      <c r="DL9" s="38" t="s">
        <v>145</v>
      </c>
      <c r="DM9" s="32">
        <v>1015</v>
      </c>
      <c r="DN9" s="33">
        <v>1045</v>
      </c>
      <c r="DO9" s="34" t="s">
        <v>44</v>
      </c>
      <c r="DP9" s="35" t="s">
        <v>71</v>
      </c>
      <c r="DQ9" s="37"/>
      <c r="DR9" s="31">
        <v>5704800</v>
      </c>
      <c r="DS9" s="32">
        <v>900</v>
      </c>
      <c r="DT9" s="32">
        <v>1200</v>
      </c>
      <c r="DU9" s="34" t="s">
        <v>39</v>
      </c>
      <c r="DV9" s="57">
        <v>3269</v>
      </c>
      <c r="DW9" s="30"/>
      <c r="DX9" s="38" t="s">
        <v>137</v>
      </c>
      <c r="DY9" s="32">
        <v>1030</v>
      </c>
      <c r="DZ9" s="33">
        <v>1130</v>
      </c>
      <c r="EA9" s="34" t="s">
        <v>26</v>
      </c>
      <c r="EB9" s="35" t="s">
        <v>138</v>
      </c>
      <c r="EC9" s="36"/>
      <c r="ED9" s="38" t="s">
        <v>139</v>
      </c>
      <c r="EE9" s="32">
        <v>1000</v>
      </c>
      <c r="EF9" s="33">
        <v>1045</v>
      </c>
      <c r="EG9" s="34" t="s">
        <v>120</v>
      </c>
      <c r="EH9" s="35" t="s">
        <v>140</v>
      </c>
      <c r="EI9" s="37"/>
      <c r="EJ9" s="56" t="s">
        <v>146</v>
      </c>
      <c r="EK9" s="32">
        <v>800</v>
      </c>
      <c r="EL9" s="33">
        <v>1000</v>
      </c>
      <c r="EM9" s="34" t="s">
        <v>26</v>
      </c>
      <c r="EN9" s="35" t="s">
        <v>147</v>
      </c>
      <c r="EO9" s="37"/>
      <c r="EP9" s="38" t="s">
        <v>148</v>
      </c>
      <c r="EQ9" s="32">
        <v>810</v>
      </c>
      <c r="ER9" s="33">
        <v>840</v>
      </c>
      <c r="ES9" s="34" t="s">
        <v>12</v>
      </c>
      <c r="ET9" s="35" t="s">
        <v>110</v>
      </c>
      <c r="EU9" s="37"/>
      <c r="EV9" s="38" t="s">
        <v>143</v>
      </c>
      <c r="EW9" s="32">
        <v>1130</v>
      </c>
      <c r="EX9" s="33">
        <v>1150</v>
      </c>
      <c r="EY9" s="55" t="s">
        <v>49</v>
      </c>
      <c r="EZ9" s="44" t="s">
        <v>144</v>
      </c>
      <c r="FA9" s="37"/>
      <c r="FB9" s="38" t="s">
        <v>149</v>
      </c>
      <c r="FC9" s="32">
        <v>900</v>
      </c>
      <c r="FD9" s="33">
        <v>1100</v>
      </c>
      <c r="FE9" s="34" t="s">
        <v>120</v>
      </c>
      <c r="FF9" s="35" t="s">
        <v>150</v>
      </c>
      <c r="FG9" s="37"/>
      <c r="FH9" s="31"/>
      <c r="FI9" s="32"/>
      <c r="FJ9" s="32"/>
      <c r="FK9" s="34"/>
      <c r="FL9" s="57"/>
      <c r="FM9" s="11"/>
    </row>
    <row r="10" spans="1:169" s="41" customFormat="1" ht="13.5" customHeight="1" x14ac:dyDescent="0.2">
      <c r="A10" s="30"/>
      <c r="B10" s="31">
        <v>5682905</v>
      </c>
      <c r="C10" s="32">
        <v>10</v>
      </c>
      <c r="D10" s="33">
        <v>455</v>
      </c>
      <c r="E10" s="34" t="s">
        <v>95</v>
      </c>
      <c r="F10" s="35" t="s">
        <v>151</v>
      </c>
      <c r="G10" s="36"/>
      <c r="H10" s="53">
        <v>5699822</v>
      </c>
      <c r="I10" s="32">
        <v>2200</v>
      </c>
      <c r="J10" s="33"/>
      <c r="K10" s="34" t="s">
        <v>12</v>
      </c>
      <c r="L10" s="35" t="s">
        <v>152</v>
      </c>
      <c r="M10" s="37"/>
      <c r="N10" s="53">
        <v>5699822</v>
      </c>
      <c r="O10" s="32"/>
      <c r="P10" s="33">
        <v>600</v>
      </c>
      <c r="Q10" s="34" t="s">
        <v>12</v>
      </c>
      <c r="R10" s="35" t="s">
        <v>152</v>
      </c>
      <c r="S10" s="37"/>
      <c r="T10" s="38" t="s">
        <v>130</v>
      </c>
      <c r="U10" s="32">
        <v>800</v>
      </c>
      <c r="V10" s="33">
        <v>810</v>
      </c>
      <c r="W10" s="34" t="s">
        <v>12</v>
      </c>
      <c r="X10" s="35" t="s">
        <v>131</v>
      </c>
      <c r="Y10" s="37"/>
      <c r="Z10" s="31">
        <v>5697113</v>
      </c>
      <c r="AA10" s="32"/>
      <c r="AB10" s="33">
        <v>600</v>
      </c>
      <c r="AC10" s="55" t="s">
        <v>12</v>
      </c>
      <c r="AD10" s="35" t="s">
        <v>153</v>
      </c>
      <c r="AE10" s="37"/>
      <c r="AF10" s="31">
        <v>5689875</v>
      </c>
      <c r="AG10" s="32"/>
      <c r="AH10" s="33">
        <v>600</v>
      </c>
      <c r="AI10" s="34" t="s">
        <v>12</v>
      </c>
      <c r="AJ10" s="35" t="s">
        <v>74</v>
      </c>
      <c r="AK10" s="37"/>
      <c r="AL10" s="31">
        <v>5695132</v>
      </c>
      <c r="AM10" s="32">
        <v>30</v>
      </c>
      <c r="AN10" s="32">
        <v>430</v>
      </c>
      <c r="AO10" s="34" t="s">
        <v>29</v>
      </c>
      <c r="AP10" s="35" t="s">
        <v>154</v>
      </c>
      <c r="AQ10" s="30"/>
      <c r="AR10" s="31">
        <v>5701827</v>
      </c>
      <c r="AS10" s="32">
        <v>30</v>
      </c>
      <c r="AT10" s="33">
        <v>55</v>
      </c>
      <c r="AU10" s="34" t="s">
        <v>64</v>
      </c>
      <c r="AV10" s="35" t="s">
        <v>155</v>
      </c>
      <c r="AW10" s="36"/>
      <c r="AX10" s="31">
        <v>5704805</v>
      </c>
      <c r="AY10" s="32">
        <v>630</v>
      </c>
      <c r="AZ10" s="33">
        <v>830</v>
      </c>
      <c r="BA10" s="34" t="s">
        <v>39</v>
      </c>
      <c r="BB10" s="35" t="s">
        <v>156</v>
      </c>
      <c r="BC10" s="37"/>
      <c r="BD10" s="31">
        <v>5700561</v>
      </c>
      <c r="BE10" s="32">
        <v>2045</v>
      </c>
      <c r="BF10" s="33">
        <v>2130</v>
      </c>
      <c r="BG10" s="34" t="s">
        <v>12</v>
      </c>
      <c r="BH10" s="35">
        <v>46</v>
      </c>
      <c r="BI10" s="37"/>
      <c r="BJ10" s="31">
        <v>5703581</v>
      </c>
      <c r="BK10" s="32"/>
      <c r="BL10" s="33">
        <v>600</v>
      </c>
      <c r="BM10" s="34" t="s">
        <v>13</v>
      </c>
      <c r="BN10" s="35" t="s">
        <v>76</v>
      </c>
      <c r="BO10" s="37"/>
      <c r="BP10" s="31">
        <v>5706825</v>
      </c>
      <c r="BQ10" s="32">
        <v>2200</v>
      </c>
      <c r="BR10" s="33"/>
      <c r="BS10" s="55" t="s">
        <v>12</v>
      </c>
      <c r="BT10" s="35" t="s">
        <v>54</v>
      </c>
      <c r="BU10" s="37"/>
      <c r="BV10" s="31">
        <v>5710019</v>
      </c>
      <c r="BW10" s="32">
        <v>1205</v>
      </c>
      <c r="BX10" s="33">
        <v>1605</v>
      </c>
      <c r="BY10" s="34" t="s">
        <v>12</v>
      </c>
      <c r="BZ10" s="35">
        <v>3168</v>
      </c>
      <c r="CA10" s="37"/>
      <c r="CB10" s="38" t="s">
        <v>85</v>
      </c>
      <c r="CC10" s="32">
        <v>30</v>
      </c>
      <c r="CD10" s="33">
        <v>500</v>
      </c>
      <c r="CE10" s="34" t="s">
        <v>64</v>
      </c>
      <c r="CF10" s="35" t="s">
        <v>86</v>
      </c>
      <c r="CG10" s="30"/>
      <c r="CH10" s="31">
        <v>5705820</v>
      </c>
      <c r="CI10" s="32"/>
      <c r="CJ10" s="33">
        <v>600</v>
      </c>
      <c r="CK10" s="34" t="s">
        <v>29</v>
      </c>
      <c r="CL10" s="35" t="s">
        <v>157</v>
      </c>
      <c r="CM10" s="36"/>
      <c r="CN10" s="38" t="s">
        <v>158</v>
      </c>
      <c r="CO10" s="32">
        <v>930</v>
      </c>
      <c r="CP10" s="33">
        <v>1000</v>
      </c>
      <c r="CQ10" s="34" t="s">
        <v>39</v>
      </c>
      <c r="CR10" s="35" t="s">
        <v>159</v>
      </c>
      <c r="CS10" s="37"/>
      <c r="CT10" s="38" t="s">
        <v>38</v>
      </c>
      <c r="CU10" s="32">
        <v>1100</v>
      </c>
      <c r="CV10" s="33">
        <v>1130</v>
      </c>
      <c r="CW10" s="34" t="s">
        <v>39</v>
      </c>
      <c r="CX10" s="35" t="s">
        <v>40</v>
      </c>
      <c r="CY10" s="37"/>
      <c r="CZ10" s="38" t="s">
        <v>148</v>
      </c>
      <c r="DA10" s="32">
        <v>810</v>
      </c>
      <c r="DB10" s="33">
        <v>840</v>
      </c>
      <c r="DC10" s="34" t="s">
        <v>12</v>
      </c>
      <c r="DD10" s="35" t="s">
        <v>110</v>
      </c>
      <c r="DE10" s="37"/>
      <c r="DF10" s="31">
        <v>5704817</v>
      </c>
      <c r="DG10" s="32">
        <v>1215</v>
      </c>
      <c r="DH10" s="33">
        <v>1515</v>
      </c>
      <c r="DI10" s="55" t="s">
        <v>39</v>
      </c>
      <c r="DJ10" s="35">
        <v>3272</v>
      </c>
      <c r="DK10" s="37"/>
      <c r="DL10" s="38" t="s">
        <v>160</v>
      </c>
      <c r="DM10" s="32">
        <v>900</v>
      </c>
      <c r="DN10" s="33">
        <v>915</v>
      </c>
      <c r="DO10" s="34" t="s">
        <v>49</v>
      </c>
      <c r="DP10" s="35" t="s">
        <v>161</v>
      </c>
      <c r="DQ10" s="37"/>
      <c r="DR10" s="31">
        <v>5704819</v>
      </c>
      <c r="DS10" s="32">
        <v>1215</v>
      </c>
      <c r="DT10" s="32">
        <v>1515</v>
      </c>
      <c r="DU10" s="34" t="s">
        <v>39</v>
      </c>
      <c r="DV10" s="35">
        <v>3272</v>
      </c>
      <c r="DW10" s="30"/>
      <c r="DX10" s="31"/>
      <c r="DY10" s="32"/>
      <c r="DZ10" s="33"/>
      <c r="EA10" s="34"/>
      <c r="EB10" s="35"/>
      <c r="EC10" s="36"/>
      <c r="ED10" s="38" t="s">
        <v>158</v>
      </c>
      <c r="EE10" s="32">
        <v>930</v>
      </c>
      <c r="EF10" s="33">
        <v>1000</v>
      </c>
      <c r="EG10" s="34" t="s">
        <v>39</v>
      </c>
      <c r="EH10" s="35" t="s">
        <v>159</v>
      </c>
      <c r="EI10" s="37"/>
      <c r="EJ10" s="31">
        <v>5702651</v>
      </c>
      <c r="EK10" s="32">
        <v>2045</v>
      </c>
      <c r="EL10" s="33">
        <v>2130</v>
      </c>
      <c r="EM10" s="34" t="s">
        <v>12</v>
      </c>
      <c r="EN10" s="35">
        <v>46</v>
      </c>
      <c r="EO10" s="37"/>
      <c r="EP10" s="38" t="s">
        <v>162</v>
      </c>
      <c r="EQ10" s="32">
        <v>840</v>
      </c>
      <c r="ER10" s="33">
        <v>845</v>
      </c>
      <c r="ES10" s="34" t="s">
        <v>12</v>
      </c>
      <c r="ET10" s="35" t="s">
        <v>110</v>
      </c>
      <c r="EU10" s="37"/>
      <c r="EV10" s="31"/>
      <c r="EW10" s="32"/>
      <c r="EX10" s="33"/>
      <c r="EY10" s="55"/>
      <c r="EZ10" s="35"/>
      <c r="FA10" s="37"/>
      <c r="FB10" s="38" t="s">
        <v>160</v>
      </c>
      <c r="FC10" s="32">
        <v>900</v>
      </c>
      <c r="FD10" s="33">
        <v>915</v>
      </c>
      <c r="FE10" s="34" t="s">
        <v>49</v>
      </c>
      <c r="FF10" s="35" t="s">
        <v>161</v>
      </c>
      <c r="FG10" s="37"/>
      <c r="FH10" s="31"/>
      <c r="FI10" s="32"/>
      <c r="FJ10" s="32"/>
      <c r="FK10" s="34"/>
      <c r="FL10" s="35"/>
      <c r="FM10" s="11"/>
    </row>
    <row r="11" spans="1:169" s="41" customFormat="1" ht="13.5" customHeight="1" x14ac:dyDescent="0.2">
      <c r="A11" s="30"/>
      <c r="B11" s="58">
        <v>5696893</v>
      </c>
      <c r="C11" s="59">
        <v>30</v>
      </c>
      <c r="D11" s="60">
        <v>45</v>
      </c>
      <c r="E11" s="61" t="s">
        <v>95</v>
      </c>
      <c r="F11" s="62" t="s">
        <v>163</v>
      </c>
      <c r="G11" s="36"/>
      <c r="H11" s="38" t="s">
        <v>119</v>
      </c>
      <c r="I11" s="32">
        <v>915</v>
      </c>
      <c r="J11" s="33">
        <v>930</v>
      </c>
      <c r="K11" s="34" t="s">
        <v>120</v>
      </c>
      <c r="L11" s="35" t="s">
        <v>121</v>
      </c>
      <c r="M11" s="37"/>
      <c r="N11" s="31">
        <v>5699509</v>
      </c>
      <c r="O11" s="32">
        <v>1130</v>
      </c>
      <c r="P11" s="33">
        <v>1200</v>
      </c>
      <c r="Q11" s="34" t="s">
        <v>120</v>
      </c>
      <c r="R11" s="35" t="s">
        <v>164</v>
      </c>
      <c r="S11" s="37"/>
      <c r="T11" s="38" t="s">
        <v>148</v>
      </c>
      <c r="U11" s="32">
        <v>810</v>
      </c>
      <c r="V11" s="33">
        <v>840</v>
      </c>
      <c r="W11" s="34" t="s">
        <v>12</v>
      </c>
      <c r="X11" s="35" t="s">
        <v>110</v>
      </c>
      <c r="Y11" s="37"/>
      <c r="Z11" s="31">
        <v>5698612</v>
      </c>
      <c r="AA11" s="32"/>
      <c r="AB11" s="33">
        <v>600</v>
      </c>
      <c r="AC11" s="55" t="s">
        <v>12</v>
      </c>
      <c r="AD11" s="35" t="s">
        <v>92</v>
      </c>
      <c r="AE11" s="37"/>
      <c r="AF11" s="63">
        <v>5700527</v>
      </c>
      <c r="AG11" s="32"/>
      <c r="AH11" s="32">
        <v>600</v>
      </c>
      <c r="AI11" s="34" t="s">
        <v>12</v>
      </c>
      <c r="AJ11" s="35" t="s">
        <v>114</v>
      </c>
      <c r="AK11" s="37"/>
      <c r="AL11" s="31">
        <v>5695345</v>
      </c>
      <c r="AM11" s="32">
        <v>800</v>
      </c>
      <c r="AN11" s="33">
        <v>1600</v>
      </c>
      <c r="AO11" s="34" t="s">
        <v>29</v>
      </c>
      <c r="AP11" s="35" t="s">
        <v>127</v>
      </c>
      <c r="AQ11" s="30"/>
      <c r="AR11" s="31">
        <v>5703394</v>
      </c>
      <c r="AS11" s="32">
        <v>1000</v>
      </c>
      <c r="AT11" s="33">
        <v>1030</v>
      </c>
      <c r="AU11" s="34" t="s">
        <v>64</v>
      </c>
      <c r="AV11" s="35">
        <v>91</v>
      </c>
      <c r="AW11" s="36"/>
      <c r="AX11" s="38" t="s">
        <v>158</v>
      </c>
      <c r="AY11" s="32">
        <v>930</v>
      </c>
      <c r="AZ11" s="33">
        <v>1000</v>
      </c>
      <c r="BA11" s="34" t="s">
        <v>39</v>
      </c>
      <c r="BB11" s="35" t="s">
        <v>159</v>
      </c>
      <c r="BC11" s="37"/>
      <c r="BD11" s="31">
        <v>5706809</v>
      </c>
      <c r="BE11" s="32">
        <v>2200</v>
      </c>
      <c r="BF11" s="33"/>
      <c r="BG11" s="34" t="s">
        <v>12</v>
      </c>
      <c r="BH11" s="35" t="s">
        <v>165</v>
      </c>
      <c r="BI11" s="37"/>
      <c r="BJ11" s="38" t="s">
        <v>130</v>
      </c>
      <c r="BK11" s="32">
        <v>800</v>
      </c>
      <c r="BL11" s="33">
        <v>810</v>
      </c>
      <c r="BM11" s="34" t="s">
        <v>12</v>
      </c>
      <c r="BN11" s="35" t="s">
        <v>131</v>
      </c>
      <c r="BO11" s="37"/>
      <c r="BP11" s="31">
        <v>5708057</v>
      </c>
      <c r="BQ11" s="32">
        <v>2200</v>
      </c>
      <c r="BR11" s="33">
        <v>600</v>
      </c>
      <c r="BS11" s="34" t="s">
        <v>12</v>
      </c>
      <c r="BT11" s="35" t="s">
        <v>166</v>
      </c>
      <c r="BU11" s="37"/>
      <c r="BV11" s="63">
        <v>5710020</v>
      </c>
      <c r="BW11" s="32">
        <v>1505</v>
      </c>
      <c r="BX11" s="32">
        <v>1630</v>
      </c>
      <c r="BY11" s="34" t="s">
        <v>12</v>
      </c>
      <c r="BZ11" s="44">
        <v>3165</v>
      </c>
      <c r="CA11" s="37"/>
      <c r="CB11" s="38" t="s">
        <v>105</v>
      </c>
      <c r="CC11" s="32">
        <v>30</v>
      </c>
      <c r="CD11" s="33">
        <v>500</v>
      </c>
      <c r="CE11" s="34" t="s">
        <v>64</v>
      </c>
      <c r="CF11" s="35" t="s">
        <v>106</v>
      </c>
      <c r="CG11" s="30"/>
      <c r="CH11" s="45">
        <v>5707236</v>
      </c>
      <c r="CI11" s="46">
        <v>105</v>
      </c>
      <c r="CJ11" s="47">
        <v>510</v>
      </c>
      <c r="CK11" s="34" t="s">
        <v>29</v>
      </c>
      <c r="CL11" s="48" t="s">
        <v>167</v>
      </c>
      <c r="CM11" s="36"/>
      <c r="CN11" s="38" t="s">
        <v>168</v>
      </c>
      <c r="CO11" s="32">
        <v>1000</v>
      </c>
      <c r="CP11" s="33">
        <v>1030</v>
      </c>
      <c r="CQ11" s="34" t="s">
        <v>39</v>
      </c>
      <c r="CR11" s="35" t="s">
        <v>169</v>
      </c>
      <c r="CS11" s="37"/>
      <c r="CT11" s="38" t="s">
        <v>63</v>
      </c>
      <c r="CU11" s="32">
        <v>920</v>
      </c>
      <c r="CV11" s="33">
        <v>935</v>
      </c>
      <c r="CW11" s="34" t="s">
        <v>64</v>
      </c>
      <c r="CX11" s="35" t="s">
        <v>65</v>
      </c>
      <c r="CY11" s="37"/>
      <c r="CZ11" s="38" t="s">
        <v>109</v>
      </c>
      <c r="DA11" s="32">
        <v>830</v>
      </c>
      <c r="DB11" s="33">
        <v>1425</v>
      </c>
      <c r="DC11" s="34" t="s">
        <v>12</v>
      </c>
      <c r="DD11" s="35" t="s">
        <v>110</v>
      </c>
      <c r="DE11" s="37"/>
      <c r="DF11" s="31">
        <v>5704795</v>
      </c>
      <c r="DG11" s="32">
        <v>900</v>
      </c>
      <c r="DH11" s="33">
        <v>1200</v>
      </c>
      <c r="DI11" s="55" t="s">
        <v>39</v>
      </c>
      <c r="DJ11" s="35">
        <v>3269</v>
      </c>
      <c r="DK11" s="37"/>
      <c r="DL11" s="63">
        <v>5702928</v>
      </c>
      <c r="DM11" s="32">
        <v>900</v>
      </c>
      <c r="DN11" s="32">
        <v>1500</v>
      </c>
      <c r="DO11" s="34" t="s">
        <v>49</v>
      </c>
      <c r="DP11" s="44">
        <v>100</v>
      </c>
      <c r="DQ11" s="37"/>
      <c r="DR11" s="64">
        <v>5706921</v>
      </c>
      <c r="DS11" s="32"/>
      <c r="DT11" s="32">
        <v>600</v>
      </c>
      <c r="DU11" s="34" t="s">
        <v>12</v>
      </c>
      <c r="DV11" s="65" t="s">
        <v>62</v>
      </c>
      <c r="DW11" s="30"/>
      <c r="DX11" s="45"/>
      <c r="DY11" s="66"/>
      <c r="DZ11" s="47"/>
      <c r="EA11" s="34"/>
      <c r="EB11" s="48"/>
      <c r="EC11" s="36"/>
      <c r="ED11" s="38" t="s">
        <v>168</v>
      </c>
      <c r="EE11" s="32">
        <v>1000</v>
      </c>
      <c r="EF11" s="33">
        <v>1030</v>
      </c>
      <c r="EG11" s="34" t="s">
        <v>39</v>
      </c>
      <c r="EH11" s="35" t="s">
        <v>169</v>
      </c>
      <c r="EI11" s="37"/>
      <c r="EJ11" s="31">
        <v>5710905</v>
      </c>
      <c r="EK11" s="32">
        <v>730</v>
      </c>
      <c r="EL11" s="33">
        <v>1500</v>
      </c>
      <c r="EM11" s="34" t="s">
        <v>13</v>
      </c>
      <c r="EN11" s="35">
        <v>3611</v>
      </c>
      <c r="EO11" s="37"/>
      <c r="EP11" s="38" t="s">
        <v>170</v>
      </c>
      <c r="EQ11" s="32">
        <v>30</v>
      </c>
      <c r="ER11" s="33">
        <v>500</v>
      </c>
      <c r="ES11" s="34" t="s">
        <v>120</v>
      </c>
      <c r="ET11" s="35" t="s">
        <v>171</v>
      </c>
      <c r="EU11" s="37"/>
      <c r="EV11" s="31"/>
      <c r="EW11" s="32"/>
      <c r="EX11" s="33"/>
      <c r="EY11" s="55"/>
      <c r="EZ11" s="35"/>
      <c r="FA11" s="37"/>
      <c r="FB11" s="67" t="s">
        <v>172</v>
      </c>
      <c r="FC11" s="32">
        <v>1100</v>
      </c>
      <c r="FD11" s="32">
        <v>1145</v>
      </c>
      <c r="FE11" s="34" t="s">
        <v>49</v>
      </c>
      <c r="FF11" s="44" t="s">
        <v>173</v>
      </c>
      <c r="FG11" s="37"/>
      <c r="FH11" s="31"/>
      <c r="FI11" s="32"/>
      <c r="FJ11" s="33"/>
      <c r="FK11" s="34"/>
      <c r="FL11" s="35"/>
      <c r="FM11" s="11"/>
    </row>
    <row r="12" spans="1:169" s="41" customFormat="1" ht="13.5" customHeight="1" x14ac:dyDescent="0.2">
      <c r="A12" s="30"/>
      <c r="B12" s="31">
        <v>5697089</v>
      </c>
      <c r="C12" s="32">
        <v>30</v>
      </c>
      <c r="D12" s="33">
        <v>45</v>
      </c>
      <c r="E12" s="34" t="s">
        <v>95</v>
      </c>
      <c r="F12" s="35" t="s">
        <v>96</v>
      </c>
      <c r="G12" s="36"/>
      <c r="H12" s="38" t="s">
        <v>139</v>
      </c>
      <c r="I12" s="32">
        <v>1000</v>
      </c>
      <c r="J12" s="33">
        <v>1045</v>
      </c>
      <c r="K12" s="34" t="s">
        <v>120</v>
      </c>
      <c r="L12" s="35" t="s">
        <v>140</v>
      </c>
      <c r="M12" s="37"/>
      <c r="N12" s="31">
        <v>5694323</v>
      </c>
      <c r="O12" s="32">
        <v>30</v>
      </c>
      <c r="P12" s="33">
        <v>200</v>
      </c>
      <c r="Q12" s="34" t="s">
        <v>29</v>
      </c>
      <c r="R12" s="35" t="s">
        <v>174</v>
      </c>
      <c r="S12" s="37"/>
      <c r="T12" s="38" t="s">
        <v>109</v>
      </c>
      <c r="U12" s="32">
        <v>830</v>
      </c>
      <c r="V12" s="33">
        <v>1425</v>
      </c>
      <c r="W12" s="34" t="s">
        <v>12</v>
      </c>
      <c r="X12" s="35" t="s">
        <v>110</v>
      </c>
      <c r="Y12" s="37"/>
      <c r="Z12" s="38" t="s">
        <v>31</v>
      </c>
      <c r="AA12" s="32">
        <v>1200</v>
      </c>
      <c r="AB12" s="33">
        <v>1230</v>
      </c>
      <c r="AC12" s="55" t="s">
        <v>32</v>
      </c>
      <c r="AD12" s="35" t="s">
        <v>33</v>
      </c>
      <c r="AE12" s="37"/>
      <c r="AF12" s="38" t="s">
        <v>103</v>
      </c>
      <c r="AG12" s="32">
        <v>900</v>
      </c>
      <c r="AH12" s="33">
        <v>1530</v>
      </c>
      <c r="AI12" s="34" t="s">
        <v>32</v>
      </c>
      <c r="AJ12" s="35" t="s">
        <v>104</v>
      </c>
      <c r="AK12" s="37"/>
      <c r="AL12" s="31">
        <v>5700561</v>
      </c>
      <c r="AM12" s="32"/>
      <c r="AN12" s="33">
        <v>600</v>
      </c>
      <c r="AO12" s="34" t="s">
        <v>29</v>
      </c>
      <c r="AP12" s="35" t="s">
        <v>175</v>
      </c>
      <c r="AQ12" s="30"/>
      <c r="AR12" s="38" t="s">
        <v>25</v>
      </c>
      <c r="AS12" s="32">
        <v>700</v>
      </c>
      <c r="AT12" s="33">
        <v>1000</v>
      </c>
      <c r="AU12" s="34" t="s">
        <v>26</v>
      </c>
      <c r="AV12" s="35" t="s">
        <v>27</v>
      </c>
      <c r="AW12" s="36"/>
      <c r="AX12" s="38" t="s">
        <v>168</v>
      </c>
      <c r="AY12" s="32">
        <v>1000</v>
      </c>
      <c r="AZ12" s="33">
        <v>1030</v>
      </c>
      <c r="BA12" s="34" t="s">
        <v>39</v>
      </c>
      <c r="BB12" s="35" t="s">
        <v>169</v>
      </c>
      <c r="BC12" s="37"/>
      <c r="BD12" s="31">
        <v>5707025</v>
      </c>
      <c r="BE12" s="32"/>
      <c r="BF12" s="33">
        <v>600</v>
      </c>
      <c r="BG12" s="34" t="s">
        <v>12</v>
      </c>
      <c r="BH12" s="35" t="s">
        <v>133</v>
      </c>
      <c r="BI12" s="37"/>
      <c r="BJ12" s="38" t="s">
        <v>148</v>
      </c>
      <c r="BK12" s="32">
        <v>810</v>
      </c>
      <c r="BL12" s="33">
        <v>840</v>
      </c>
      <c r="BM12" s="34" t="s">
        <v>12</v>
      </c>
      <c r="BN12" s="35" t="s">
        <v>110</v>
      </c>
      <c r="BO12" s="37"/>
      <c r="BP12" s="31">
        <v>5706810</v>
      </c>
      <c r="BQ12" s="32"/>
      <c r="BR12" s="33">
        <v>600</v>
      </c>
      <c r="BS12" s="55" t="s">
        <v>12</v>
      </c>
      <c r="BT12" s="35" t="s">
        <v>92</v>
      </c>
      <c r="BU12" s="37"/>
      <c r="BV12" s="31">
        <v>5706827</v>
      </c>
      <c r="BW12" s="32">
        <v>2200</v>
      </c>
      <c r="BX12" s="33"/>
      <c r="BY12" s="34" t="s">
        <v>12</v>
      </c>
      <c r="BZ12" s="35" t="s">
        <v>54</v>
      </c>
      <c r="CA12" s="37"/>
      <c r="CB12" s="31">
        <v>5700183</v>
      </c>
      <c r="CC12" s="32">
        <v>900</v>
      </c>
      <c r="CD12" s="33">
        <v>1200</v>
      </c>
      <c r="CE12" s="34" t="s">
        <v>26</v>
      </c>
      <c r="CF12" s="35">
        <v>5423</v>
      </c>
      <c r="CG12" s="30"/>
      <c r="CH12" s="31">
        <v>5700951</v>
      </c>
      <c r="CI12" s="32">
        <v>10</v>
      </c>
      <c r="CJ12" s="33">
        <v>455</v>
      </c>
      <c r="CK12" s="34" t="s">
        <v>95</v>
      </c>
      <c r="CL12" s="35" t="s">
        <v>151</v>
      </c>
      <c r="CM12" s="36"/>
      <c r="CN12" s="38" t="s">
        <v>176</v>
      </c>
      <c r="CO12" s="46">
        <v>1000</v>
      </c>
      <c r="CP12" s="47">
        <v>1030</v>
      </c>
      <c r="CQ12" s="34" t="s">
        <v>39</v>
      </c>
      <c r="CR12" s="48" t="s">
        <v>177</v>
      </c>
      <c r="CS12" s="37"/>
      <c r="CT12" s="38" t="s">
        <v>87</v>
      </c>
      <c r="CU12" s="32">
        <v>1030</v>
      </c>
      <c r="CV12" s="33">
        <v>1100</v>
      </c>
      <c r="CW12" s="34" t="s">
        <v>64</v>
      </c>
      <c r="CX12" s="35" t="s">
        <v>88</v>
      </c>
      <c r="CY12" s="37"/>
      <c r="CZ12" s="38" t="s">
        <v>162</v>
      </c>
      <c r="DA12" s="32">
        <v>840</v>
      </c>
      <c r="DB12" s="33">
        <v>845</v>
      </c>
      <c r="DC12" s="34" t="s">
        <v>12</v>
      </c>
      <c r="DD12" s="35" t="s">
        <v>110</v>
      </c>
      <c r="DE12" s="37"/>
      <c r="DF12" s="31">
        <v>5709364</v>
      </c>
      <c r="DG12" s="32">
        <v>1230</v>
      </c>
      <c r="DH12" s="33">
        <v>1530</v>
      </c>
      <c r="DI12" s="55" t="s">
        <v>12</v>
      </c>
      <c r="DJ12" s="35" t="s">
        <v>72</v>
      </c>
      <c r="DK12" s="37"/>
      <c r="DL12" s="38" t="s">
        <v>172</v>
      </c>
      <c r="DM12" s="32">
        <v>1100</v>
      </c>
      <c r="DN12" s="33">
        <v>1145</v>
      </c>
      <c r="DO12" s="34" t="s">
        <v>49</v>
      </c>
      <c r="DP12" s="35" t="s">
        <v>173</v>
      </c>
      <c r="DQ12" s="37"/>
      <c r="DR12" s="45">
        <v>5709348</v>
      </c>
      <c r="DS12" s="32">
        <v>100</v>
      </c>
      <c r="DT12" s="33">
        <v>500</v>
      </c>
      <c r="DU12" s="34" t="s">
        <v>49</v>
      </c>
      <c r="DV12" s="35" t="s">
        <v>178</v>
      </c>
      <c r="DW12" s="30"/>
      <c r="DX12" s="31"/>
      <c r="DY12" s="32"/>
      <c r="DZ12" s="33"/>
      <c r="EA12" s="34"/>
      <c r="EB12" s="35"/>
      <c r="EC12" s="36"/>
      <c r="ED12" s="38" t="s">
        <v>176</v>
      </c>
      <c r="EE12" s="46">
        <v>1000</v>
      </c>
      <c r="EF12" s="47">
        <v>1030</v>
      </c>
      <c r="EG12" s="34" t="s">
        <v>39</v>
      </c>
      <c r="EH12" s="48" t="s">
        <v>177</v>
      </c>
      <c r="EI12" s="37"/>
      <c r="EJ12" s="31"/>
      <c r="EK12" s="32"/>
      <c r="EL12" s="33"/>
      <c r="EM12" s="34"/>
      <c r="EN12" s="35"/>
      <c r="EO12" s="37"/>
      <c r="EP12" s="38" t="s">
        <v>179</v>
      </c>
      <c r="EQ12" s="32">
        <v>900</v>
      </c>
      <c r="ER12" s="33">
        <v>1200</v>
      </c>
      <c r="ES12" s="34" t="s">
        <v>44</v>
      </c>
      <c r="ET12" s="35" t="s">
        <v>180</v>
      </c>
      <c r="EU12" s="37"/>
      <c r="EV12" s="31"/>
      <c r="EW12" s="32"/>
      <c r="EX12" s="33"/>
      <c r="EY12" s="55"/>
      <c r="EZ12" s="35"/>
      <c r="FA12" s="37"/>
      <c r="FB12" s="38" t="s">
        <v>181</v>
      </c>
      <c r="FC12" s="32">
        <v>900</v>
      </c>
      <c r="FD12" s="33">
        <v>940</v>
      </c>
      <c r="FE12" s="34" t="s">
        <v>64</v>
      </c>
      <c r="FF12" s="35" t="s">
        <v>182</v>
      </c>
      <c r="FG12" s="37"/>
      <c r="FH12" s="45"/>
      <c r="FI12" s="32"/>
      <c r="FJ12" s="33"/>
      <c r="FK12" s="34"/>
      <c r="FL12" s="48"/>
      <c r="FM12" s="11"/>
    </row>
    <row r="13" spans="1:169" s="41" customFormat="1" ht="13.5" customHeight="1" x14ac:dyDescent="0.2">
      <c r="A13" s="30"/>
      <c r="B13" s="68">
        <v>5696894</v>
      </c>
      <c r="C13" s="59">
        <v>45</v>
      </c>
      <c r="D13" s="60">
        <v>515</v>
      </c>
      <c r="E13" s="61" t="s">
        <v>95</v>
      </c>
      <c r="F13" s="62" t="s">
        <v>183</v>
      </c>
      <c r="G13" s="36"/>
      <c r="H13" s="53">
        <v>5699822</v>
      </c>
      <c r="I13" s="32">
        <v>2200</v>
      </c>
      <c r="J13" s="33"/>
      <c r="K13" s="34" t="s">
        <v>29</v>
      </c>
      <c r="L13" s="35" t="s">
        <v>184</v>
      </c>
      <c r="M13" s="37"/>
      <c r="N13" s="38" t="s">
        <v>28</v>
      </c>
      <c r="O13" s="32">
        <v>830</v>
      </c>
      <c r="P13" s="33">
        <v>850</v>
      </c>
      <c r="Q13" s="34" t="s">
        <v>29</v>
      </c>
      <c r="R13" s="35" t="s">
        <v>30</v>
      </c>
      <c r="S13" s="37"/>
      <c r="T13" s="38" t="s">
        <v>162</v>
      </c>
      <c r="U13" s="32">
        <v>840</v>
      </c>
      <c r="V13" s="33">
        <v>845</v>
      </c>
      <c r="W13" s="34" t="s">
        <v>12</v>
      </c>
      <c r="X13" s="35" t="s">
        <v>110</v>
      </c>
      <c r="Y13" s="37"/>
      <c r="Z13" s="38" t="s">
        <v>60</v>
      </c>
      <c r="AA13" s="32">
        <v>1230</v>
      </c>
      <c r="AB13" s="32">
        <v>1530</v>
      </c>
      <c r="AC13" s="34" t="s">
        <v>32</v>
      </c>
      <c r="AD13" s="35" t="s">
        <v>61</v>
      </c>
      <c r="AE13" s="37"/>
      <c r="AF13" s="67" t="s">
        <v>126</v>
      </c>
      <c r="AG13" s="32">
        <v>900</v>
      </c>
      <c r="AH13" s="32">
        <v>1000</v>
      </c>
      <c r="AI13" s="34" t="s">
        <v>44</v>
      </c>
      <c r="AJ13" s="35" t="s">
        <v>45</v>
      </c>
      <c r="AK13" s="37"/>
      <c r="AL13" s="31">
        <v>5689406</v>
      </c>
      <c r="AM13" s="32">
        <v>100</v>
      </c>
      <c r="AN13" s="33">
        <v>430</v>
      </c>
      <c r="AO13" s="34" t="s">
        <v>49</v>
      </c>
      <c r="AP13" s="35">
        <v>27</v>
      </c>
      <c r="AQ13" s="30"/>
      <c r="AR13" s="38" t="s">
        <v>55</v>
      </c>
      <c r="AS13" s="32">
        <v>800</v>
      </c>
      <c r="AT13" s="33">
        <v>830</v>
      </c>
      <c r="AU13" s="34" t="s">
        <v>26</v>
      </c>
      <c r="AV13" s="35" t="s">
        <v>56</v>
      </c>
      <c r="AW13" s="36"/>
      <c r="AX13" s="38" t="s">
        <v>176</v>
      </c>
      <c r="AY13" s="46">
        <v>1000</v>
      </c>
      <c r="AZ13" s="47">
        <v>1030</v>
      </c>
      <c r="BA13" s="34" t="s">
        <v>39</v>
      </c>
      <c r="BB13" s="48" t="s">
        <v>177</v>
      </c>
      <c r="BC13" s="37"/>
      <c r="BD13" s="31">
        <v>5693063</v>
      </c>
      <c r="BE13" s="32">
        <v>30</v>
      </c>
      <c r="BF13" s="33">
        <v>500</v>
      </c>
      <c r="BG13" s="34" t="s">
        <v>120</v>
      </c>
      <c r="BH13" s="35" t="s">
        <v>185</v>
      </c>
      <c r="BI13" s="37"/>
      <c r="BJ13" s="38" t="s">
        <v>109</v>
      </c>
      <c r="BK13" s="32">
        <v>830</v>
      </c>
      <c r="BL13" s="33">
        <v>1425</v>
      </c>
      <c r="BM13" s="34" t="s">
        <v>12</v>
      </c>
      <c r="BN13" s="35" t="s">
        <v>110</v>
      </c>
      <c r="BO13" s="37"/>
      <c r="BP13" s="38" t="s">
        <v>31</v>
      </c>
      <c r="BQ13" s="32">
        <v>1200</v>
      </c>
      <c r="BR13" s="33">
        <v>1230</v>
      </c>
      <c r="BS13" s="34" t="s">
        <v>32</v>
      </c>
      <c r="BT13" s="35" t="s">
        <v>33</v>
      </c>
      <c r="BU13" s="37"/>
      <c r="BV13" s="63">
        <v>5706825</v>
      </c>
      <c r="BW13" s="32"/>
      <c r="BX13" s="32">
        <v>600</v>
      </c>
      <c r="BY13" s="34" t="s">
        <v>12</v>
      </c>
      <c r="BZ13" s="35" t="s">
        <v>54</v>
      </c>
      <c r="CA13" s="37"/>
      <c r="CB13" s="31">
        <v>5705820</v>
      </c>
      <c r="CC13" s="32">
        <v>2300</v>
      </c>
      <c r="CD13" s="33"/>
      <c r="CE13" s="34" t="s">
        <v>29</v>
      </c>
      <c r="CF13" s="35" t="s">
        <v>157</v>
      </c>
      <c r="CG13" s="30"/>
      <c r="CH13" s="31"/>
      <c r="CI13" s="32"/>
      <c r="CJ13" s="33"/>
      <c r="CK13" s="34"/>
      <c r="CL13" s="35"/>
      <c r="CM13" s="36"/>
      <c r="CN13" s="38" t="s">
        <v>186</v>
      </c>
      <c r="CO13" s="32">
        <v>1115</v>
      </c>
      <c r="CP13" s="33">
        <v>1200</v>
      </c>
      <c r="CQ13" s="34" t="s">
        <v>39</v>
      </c>
      <c r="CR13" s="35" t="s">
        <v>187</v>
      </c>
      <c r="CS13" s="37"/>
      <c r="CT13" s="38" t="s">
        <v>107</v>
      </c>
      <c r="CU13" s="32">
        <v>1100</v>
      </c>
      <c r="CV13" s="33">
        <v>1130</v>
      </c>
      <c r="CW13" s="34" t="s">
        <v>64</v>
      </c>
      <c r="CX13" s="35" t="s">
        <v>108</v>
      </c>
      <c r="CY13" s="37"/>
      <c r="CZ13" s="38" t="s">
        <v>89</v>
      </c>
      <c r="DA13" s="32">
        <v>910</v>
      </c>
      <c r="DB13" s="33">
        <v>925</v>
      </c>
      <c r="DC13" s="34" t="s">
        <v>12</v>
      </c>
      <c r="DD13" s="35" t="s">
        <v>90</v>
      </c>
      <c r="DE13" s="37"/>
      <c r="DF13" s="31">
        <v>5706862</v>
      </c>
      <c r="DG13" s="32"/>
      <c r="DH13" s="33">
        <v>600</v>
      </c>
      <c r="DI13" s="34" t="s">
        <v>12</v>
      </c>
      <c r="DJ13" s="35" t="s">
        <v>188</v>
      </c>
      <c r="DK13" s="37"/>
      <c r="DL13" s="63">
        <v>5704797</v>
      </c>
      <c r="DM13" s="32">
        <v>900</v>
      </c>
      <c r="DN13" s="32">
        <v>1200</v>
      </c>
      <c r="DO13" s="34" t="s">
        <v>39</v>
      </c>
      <c r="DP13" s="35">
        <v>3269</v>
      </c>
      <c r="DQ13" s="37"/>
      <c r="DR13" s="31"/>
      <c r="DS13" s="32"/>
      <c r="DT13" s="33"/>
      <c r="DU13" s="34"/>
      <c r="DV13" s="35"/>
      <c r="DW13" s="30"/>
      <c r="DX13" s="31"/>
      <c r="DY13" s="32"/>
      <c r="DZ13" s="33"/>
      <c r="EA13" s="34"/>
      <c r="EB13" s="35"/>
      <c r="EC13" s="36"/>
      <c r="ED13" s="38" t="s">
        <v>186</v>
      </c>
      <c r="EE13" s="32">
        <v>1115</v>
      </c>
      <c r="EF13" s="33">
        <v>1200</v>
      </c>
      <c r="EG13" s="34" t="s">
        <v>39</v>
      </c>
      <c r="EH13" s="35" t="s">
        <v>187</v>
      </c>
      <c r="EI13" s="37"/>
      <c r="EJ13" s="31"/>
      <c r="EK13" s="32"/>
      <c r="EL13" s="33"/>
      <c r="EM13" s="34"/>
      <c r="EN13" s="35"/>
      <c r="EO13" s="37"/>
      <c r="EP13" s="38" t="s">
        <v>189</v>
      </c>
      <c r="EQ13" s="32">
        <v>1000</v>
      </c>
      <c r="ER13" s="33">
        <v>1500</v>
      </c>
      <c r="ES13" s="34" t="s">
        <v>39</v>
      </c>
      <c r="ET13" s="35" t="s">
        <v>190</v>
      </c>
      <c r="EU13" s="37"/>
      <c r="EV13" s="31"/>
      <c r="EW13" s="32"/>
      <c r="EX13" s="33"/>
      <c r="EY13" s="34"/>
      <c r="EZ13" s="35"/>
      <c r="FA13" s="37"/>
      <c r="FB13" s="67" t="s">
        <v>191</v>
      </c>
      <c r="FC13" s="32">
        <v>900</v>
      </c>
      <c r="FD13" s="32">
        <v>1100</v>
      </c>
      <c r="FE13" s="34" t="s">
        <v>192</v>
      </c>
      <c r="FF13" s="35" t="s">
        <v>193</v>
      </c>
      <c r="FG13" s="37"/>
      <c r="FH13" s="31"/>
      <c r="FI13" s="32"/>
      <c r="FJ13" s="33"/>
      <c r="FK13" s="34"/>
      <c r="FL13" s="35"/>
      <c r="FM13" s="11"/>
    </row>
    <row r="14" spans="1:169" s="41" customFormat="1" ht="13.5" customHeight="1" x14ac:dyDescent="0.2">
      <c r="A14" s="30"/>
      <c r="B14" s="31">
        <v>5697090</v>
      </c>
      <c r="C14" s="32">
        <v>45</v>
      </c>
      <c r="D14" s="33">
        <v>515</v>
      </c>
      <c r="E14" s="34" t="s">
        <v>95</v>
      </c>
      <c r="F14" s="35" t="s">
        <v>115</v>
      </c>
      <c r="G14" s="36"/>
      <c r="H14" s="31">
        <v>5700378</v>
      </c>
      <c r="I14" s="32"/>
      <c r="J14" s="33">
        <v>100</v>
      </c>
      <c r="K14" s="34" t="s">
        <v>29</v>
      </c>
      <c r="L14" s="35" t="s">
        <v>194</v>
      </c>
      <c r="M14" s="37"/>
      <c r="N14" s="38" t="s">
        <v>59</v>
      </c>
      <c r="O14" s="32">
        <v>935</v>
      </c>
      <c r="P14" s="33">
        <v>955</v>
      </c>
      <c r="Q14" s="34" t="s">
        <v>29</v>
      </c>
      <c r="R14" s="35" t="s">
        <v>30</v>
      </c>
      <c r="S14" s="37"/>
      <c r="T14" s="38" t="s">
        <v>89</v>
      </c>
      <c r="U14" s="32">
        <v>910</v>
      </c>
      <c r="V14" s="33">
        <v>925</v>
      </c>
      <c r="W14" s="34" t="s">
        <v>12</v>
      </c>
      <c r="X14" s="35" t="s">
        <v>90</v>
      </c>
      <c r="Y14" s="37"/>
      <c r="Z14" s="31">
        <v>5695056</v>
      </c>
      <c r="AA14" s="32">
        <v>930</v>
      </c>
      <c r="AB14" s="33">
        <v>1330</v>
      </c>
      <c r="AC14" s="34" t="s">
        <v>44</v>
      </c>
      <c r="AD14" s="35" t="s">
        <v>195</v>
      </c>
      <c r="AE14" s="37"/>
      <c r="AF14" s="31">
        <v>5694556</v>
      </c>
      <c r="AG14" s="32">
        <v>1000</v>
      </c>
      <c r="AH14" s="33">
        <v>1200</v>
      </c>
      <c r="AI14" s="34" t="s">
        <v>44</v>
      </c>
      <c r="AJ14" s="35">
        <v>7</v>
      </c>
      <c r="AK14" s="37"/>
      <c r="AL14" s="31">
        <v>5703634</v>
      </c>
      <c r="AM14" s="32">
        <v>2300</v>
      </c>
      <c r="AN14" s="33"/>
      <c r="AO14" s="34" t="s">
        <v>49</v>
      </c>
      <c r="AP14" s="35" t="s">
        <v>50</v>
      </c>
      <c r="AQ14" s="30"/>
      <c r="AR14" s="38" t="s">
        <v>78</v>
      </c>
      <c r="AS14" s="32">
        <v>830</v>
      </c>
      <c r="AT14" s="33">
        <v>900</v>
      </c>
      <c r="AU14" s="34" t="s">
        <v>26</v>
      </c>
      <c r="AV14" s="35" t="s">
        <v>79</v>
      </c>
      <c r="AW14" s="36"/>
      <c r="AX14" s="38" t="s">
        <v>186</v>
      </c>
      <c r="AY14" s="32">
        <v>1115</v>
      </c>
      <c r="AZ14" s="33">
        <v>1200</v>
      </c>
      <c r="BA14" s="34" t="s">
        <v>39</v>
      </c>
      <c r="BB14" s="35" t="s">
        <v>187</v>
      </c>
      <c r="BC14" s="37"/>
      <c r="BD14" s="31">
        <v>5699884</v>
      </c>
      <c r="BE14" s="32">
        <v>30</v>
      </c>
      <c r="BF14" s="33">
        <v>500</v>
      </c>
      <c r="BG14" s="34" t="s">
        <v>120</v>
      </c>
      <c r="BH14" s="35" t="s">
        <v>196</v>
      </c>
      <c r="BI14" s="37"/>
      <c r="BJ14" s="38" t="s">
        <v>162</v>
      </c>
      <c r="BK14" s="32">
        <v>840</v>
      </c>
      <c r="BL14" s="33">
        <v>845</v>
      </c>
      <c r="BM14" s="34" t="s">
        <v>12</v>
      </c>
      <c r="BN14" s="35" t="s">
        <v>110</v>
      </c>
      <c r="BO14" s="37"/>
      <c r="BP14" s="38" t="s">
        <v>60</v>
      </c>
      <c r="BQ14" s="32">
        <v>1230</v>
      </c>
      <c r="BR14" s="33">
        <v>1530</v>
      </c>
      <c r="BS14" s="34" t="s">
        <v>32</v>
      </c>
      <c r="BT14" s="35" t="s">
        <v>61</v>
      </c>
      <c r="BU14" s="37"/>
      <c r="BV14" s="38" t="s">
        <v>103</v>
      </c>
      <c r="BW14" s="32">
        <v>900</v>
      </c>
      <c r="BX14" s="33">
        <v>1530</v>
      </c>
      <c r="BY14" s="34" t="s">
        <v>32</v>
      </c>
      <c r="BZ14" s="69" t="s">
        <v>104</v>
      </c>
      <c r="CA14" s="37"/>
      <c r="CB14" s="31"/>
      <c r="CC14" s="32"/>
      <c r="CD14" s="33"/>
      <c r="CE14" s="34"/>
      <c r="CF14" s="35"/>
      <c r="CG14" s="30"/>
      <c r="CH14" s="31"/>
      <c r="CI14" s="32"/>
      <c r="CJ14" s="33"/>
      <c r="CK14" s="34"/>
      <c r="CL14" s="35"/>
      <c r="CM14" s="36"/>
      <c r="CN14" s="53"/>
      <c r="CO14" s="32"/>
      <c r="CP14" s="33"/>
      <c r="CQ14" s="34"/>
      <c r="CR14" s="35"/>
      <c r="CS14" s="37"/>
      <c r="CT14" s="38" t="s">
        <v>197</v>
      </c>
      <c r="CU14" s="32">
        <v>730</v>
      </c>
      <c r="CV14" s="33">
        <v>900</v>
      </c>
      <c r="CW14" s="34" t="s">
        <v>26</v>
      </c>
      <c r="CX14" s="35" t="s">
        <v>198</v>
      </c>
      <c r="CY14" s="37"/>
      <c r="CZ14" s="31">
        <v>5710923</v>
      </c>
      <c r="DA14" s="32">
        <v>1100</v>
      </c>
      <c r="DB14" s="33">
        <v>1200</v>
      </c>
      <c r="DC14" s="34" t="s">
        <v>12</v>
      </c>
      <c r="DD14" s="35" t="s">
        <v>199</v>
      </c>
      <c r="DE14" s="37"/>
      <c r="DF14" s="31">
        <v>5706911</v>
      </c>
      <c r="DG14" s="32">
        <v>2200</v>
      </c>
      <c r="DH14" s="33"/>
      <c r="DI14" s="34" t="s">
        <v>12</v>
      </c>
      <c r="DJ14" s="35" t="s">
        <v>84</v>
      </c>
      <c r="DK14" s="37"/>
      <c r="DL14" s="31">
        <v>5704818</v>
      </c>
      <c r="DM14" s="32">
        <v>1215</v>
      </c>
      <c r="DN14" s="33">
        <v>1515</v>
      </c>
      <c r="DO14" s="34" t="s">
        <v>39</v>
      </c>
      <c r="DP14" s="35">
        <v>3272</v>
      </c>
      <c r="DQ14" s="37"/>
      <c r="DR14" s="31"/>
      <c r="DS14" s="32"/>
      <c r="DT14" s="33"/>
      <c r="DU14" s="34"/>
      <c r="DV14" s="35"/>
      <c r="DW14" s="30"/>
      <c r="DX14" s="31"/>
      <c r="DY14" s="32"/>
      <c r="DZ14" s="33"/>
      <c r="EA14" s="34"/>
      <c r="EB14" s="35"/>
      <c r="EC14" s="36"/>
      <c r="ED14" s="53"/>
      <c r="EE14" s="32"/>
      <c r="EF14" s="33"/>
      <c r="EG14" s="34"/>
      <c r="EH14" s="35"/>
      <c r="EI14" s="37"/>
      <c r="EJ14" s="31"/>
      <c r="EK14" s="32"/>
      <c r="EL14" s="33"/>
      <c r="EM14" s="34"/>
      <c r="EN14" s="35"/>
      <c r="EO14" s="37"/>
      <c r="EP14" s="38" t="s">
        <v>200</v>
      </c>
      <c r="EQ14" s="32">
        <v>1000</v>
      </c>
      <c r="ER14" s="33">
        <v>1500</v>
      </c>
      <c r="ES14" s="34" t="s">
        <v>39</v>
      </c>
      <c r="ET14" s="35" t="s">
        <v>201</v>
      </c>
      <c r="EU14" s="37"/>
      <c r="EV14" s="31"/>
      <c r="EW14" s="32"/>
      <c r="EX14" s="33"/>
      <c r="EY14" s="34"/>
      <c r="EZ14" s="35"/>
      <c r="FA14" s="37"/>
      <c r="FB14" s="38" t="s">
        <v>202</v>
      </c>
      <c r="FC14" s="32">
        <v>900</v>
      </c>
      <c r="FD14" s="33">
        <v>1100</v>
      </c>
      <c r="FE14" s="34" t="s">
        <v>192</v>
      </c>
      <c r="FF14" s="69" t="s">
        <v>203</v>
      </c>
      <c r="FG14" s="37"/>
      <c r="FH14" s="31"/>
      <c r="FI14" s="32"/>
      <c r="FJ14" s="33"/>
      <c r="FK14" s="34"/>
      <c r="FL14" s="35"/>
      <c r="FM14" s="11"/>
    </row>
    <row r="15" spans="1:169" s="41" customFormat="1" ht="13.5" customHeight="1" x14ac:dyDescent="0.2">
      <c r="A15" s="30"/>
      <c r="B15" s="70">
        <v>5696896</v>
      </c>
      <c r="C15" s="59">
        <v>515</v>
      </c>
      <c r="D15" s="59">
        <v>530</v>
      </c>
      <c r="E15" s="61" t="s">
        <v>95</v>
      </c>
      <c r="F15" s="71" t="s">
        <v>96</v>
      </c>
      <c r="G15" s="36"/>
      <c r="H15" s="31">
        <v>5700379</v>
      </c>
      <c r="I15" s="32"/>
      <c r="J15" s="33">
        <v>100</v>
      </c>
      <c r="K15" s="34" t="s">
        <v>29</v>
      </c>
      <c r="L15" s="35" t="s">
        <v>204</v>
      </c>
      <c r="M15" s="37"/>
      <c r="N15" s="38" t="s">
        <v>80</v>
      </c>
      <c r="O15" s="32">
        <v>1000</v>
      </c>
      <c r="P15" s="32">
        <v>1015</v>
      </c>
      <c r="Q15" s="34" t="s">
        <v>29</v>
      </c>
      <c r="R15" s="35" t="s">
        <v>81</v>
      </c>
      <c r="S15" s="37"/>
      <c r="T15" s="31">
        <v>5694155</v>
      </c>
      <c r="U15" s="32">
        <v>2045</v>
      </c>
      <c r="V15" s="33">
        <v>2130</v>
      </c>
      <c r="W15" s="34" t="s">
        <v>12</v>
      </c>
      <c r="X15" s="35">
        <v>46</v>
      </c>
      <c r="Y15" s="37"/>
      <c r="Z15" s="31">
        <v>5689570</v>
      </c>
      <c r="AA15" s="32">
        <v>100</v>
      </c>
      <c r="AB15" s="32">
        <v>500</v>
      </c>
      <c r="AC15" s="34" t="s">
        <v>29</v>
      </c>
      <c r="AD15" s="35" t="s">
        <v>205</v>
      </c>
      <c r="AE15" s="37"/>
      <c r="AF15" s="72" t="s">
        <v>145</v>
      </c>
      <c r="AG15" s="32">
        <v>1015</v>
      </c>
      <c r="AH15" s="33">
        <v>1045</v>
      </c>
      <c r="AI15" s="34" t="s">
        <v>44</v>
      </c>
      <c r="AJ15" s="35" t="s">
        <v>71</v>
      </c>
      <c r="AK15" s="37"/>
      <c r="AL15" s="31">
        <v>5699399</v>
      </c>
      <c r="AM15" s="32">
        <v>10</v>
      </c>
      <c r="AN15" s="33">
        <v>530</v>
      </c>
      <c r="AO15" s="34" t="s">
        <v>39</v>
      </c>
      <c r="AP15" s="35" t="s">
        <v>206</v>
      </c>
      <c r="AQ15" s="30"/>
      <c r="AR15" s="38" t="s">
        <v>97</v>
      </c>
      <c r="AS15" s="32">
        <v>930</v>
      </c>
      <c r="AT15" s="33">
        <v>1000</v>
      </c>
      <c r="AU15" s="34" t="s">
        <v>26</v>
      </c>
      <c r="AV15" s="35" t="s">
        <v>98</v>
      </c>
      <c r="AW15" s="36"/>
      <c r="AX15" s="31">
        <v>5709606</v>
      </c>
      <c r="AY15" s="32">
        <v>2200</v>
      </c>
      <c r="AZ15" s="33"/>
      <c r="BA15" s="34" t="s">
        <v>29</v>
      </c>
      <c r="BB15" s="35" t="s">
        <v>207</v>
      </c>
      <c r="BC15" s="37"/>
      <c r="BD15" s="31">
        <v>5708554</v>
      </c>
      <c r="BE15" s="32">
        <v>900</v>
      </c>
      <c r="BF15" s="32">
        <v>1200</v>
      </c>
      <c r="BG15" s="34" t="s">
        <v>120</v>
      </c>
      <c r="BH15" s="35">
        <v>43</v>
      </c>
      <c r="BI15" s="37"/>
      <c r="BJ15" s="31">
        <v>5702999</v>
      </c>
      <c r="BK15" s="32">
        <v>945</v>
      </c>
      <c r="BL15" s="33">
        <v>1430</v>
      </c>
      <c r="BM15" s="34" t="s">
        <v>12</v>
      </c>
      <c r="BN15" s="35" t="s">
        <v>208</v>
      </c>
      <c r="BO15" s="37"/>
      <c r="BP15" s="31">
        <v>5709076</v>
      </c>
      <c r="BQ15" s="32">
        <v>10</v>
      </c>
      <c r="BR15" s="33">
        <v>515</v>
      </c>
      <c r="BS15" s="34" t="s">
        <v>120</v>
      </c>
      <c r="BT15" s="35" t="s">
        <v>209</v>
      </c>
      <c r="BU15" s="37"/>
      <c r="BV15" s="72" t="s">
        <v>149</v>
      </c>
      <c r="BW15" s="32">
        <v>900</v>
      </c>
      <c r="BX15" s="32">
        <v>1100</v>
      </c>
      <c r="BY15" s="34" t="s">
        <v>120</v>
      </c>
      <c r="BZ15" s="57" t="s">
        <v>150</v>
      </c>
      <c r="CA15" s="37"/>
      <c r="CB15" s="31"/>
      <c r="CC15" s="32"/>
      <c r="CD15" s="33"/>
      <c r="CE15" s="34"/>
      <c r="CF15" s="40"/>
      <c r="CG15" s="30"/>
      <c r="CH15" s="64"/>
      <c r="CI15" s="32"/>
      <c r="CJ15" s="32"/>
      <c r="CK15" s="34"/>
      <c r="CL15" s="57"/>
      <c r="CM15" s="36"/>
      <c r="CN15" s="31"/>
      <c r="CO15" s="32"/>
      <c r="CP15" s="33"/>
      <c r="CQ15" s="34"/>
      <c r="CR15" s="35"/>
      <c r="CS15" s="37"/>
      <c r="CT15" s="38" t="s">
        <v>210</v>
      </c>
      <c r="CU15" s="32">
        <v>730</v>
      </c>
      <c r="CV15" s="32">
        <v>900</v>
      </c>
      <c r="CW15" s="34" t="s">
        <v>26</v>
      </c>
      <c r="CX15" s="35" t="s">
        <v>211</v>
      </c>
      <c r="CY15" s="37"/>
      <c r="CZ15" s="31">
        <v>5706862</v>
      </c>
      <c r="DA15" s="32">
        <v>2200</v>
      </c>
      <c r="DB15" s="33"/>
      <c r="DC15" s="34" t="s">
        <v>12</v>
      </c>
      <c r="DD15" s="35" t="s">
        <v>188</v>
      </c>
      <c r="DE15" s="37"/>
      <c r="DF15" s="31">
        <v>5705575</v>
      </c>
      <c r="DG15" s="32">
        <v>10</v>
      </c>
      <c r="DH15" s="33">
        <v>455</v>
      </c>
      <c r="DI15" s="34" t="s">
        <v>95</v>
      </c>
      <c r="DJ15" s="35" t="s">
        <v>151</v>
      </c>
      <c r="DK15" s="37"/>
      <c r="DL15" s="64">
        <v>5707482</v>
      </c>
      <c r="DM15" s="32">
        <v>10</v>
      </c>
      <c r="DN15" s="32">
        <v>455</v>
      </c>
      <c r="DO15" s="34" t="s">
        <v>95</v>
      </c>
      <c r="DP15" s="65" t="s">
        <v>151</v>
      </c>
      <c r="DQ15" s="37"/>
      <c r="DR15" s="31"/>
      <c r="DS15" s="32"/>
      <c r="DT15" s="33"/>
      <c r="DU15" s="34"/>
      <c r="DV15" s="40"/>
      <c r="DW15" s="30"/>
      <c r="DX15" s="64"/>
      <c r="DY15" s="32"/>
      <c r="DZ15" s="32"/>
      <c r="EA15" s="34"/>
      <c r="EB15" s="57"/>
      <c r="EC15" s="36"/>
      <c r="ED15" s="31"/>
      <c r="EE15" s="32"/>
      <c r="EF15" s="33"/>
      <c r="EG15" s="34"/>
      <c r="EH15" s="35"/>
      <c r="EI15" s="37"/>
      <c r="EJ15" s="31"/>
      <c r="EK15" s="32"/>
      <c r="EL15" s="32"/>
      <c r="EM15" s="34"/>
      <c r="EN15" s="35"/>
      <c r="EO15" s="37"/>
      <c r="EP15" s="38" t="s">
        <v>212</v>
      </c>
      <c r="EQ15" s="32">
        <v>1230</v>
      </c>
      <c r="ER15" s="33">
        <v>1400</v>
      </c>
      <c r="ES15" s="34" t="s">
        <v>39</v>
      </c>
      <c r="ET15" s="35" t="s">
        <v>213</v>
      </c>
      <c r="EU15" s="37"/>
      <c r="EV15" s="31"/>
      <c r="EW15" s="32"/>
      <c r="EX15" s="33"/>
      <c r="EY15" s="34"/>
      <c r="EZ15" s="35"/>
      <c r="FA15" s="37"/>
      <c r="FB15" s="72" t="s">
        <v>214</v>
      </c>
      <c r="FC15" s="32">
        <v>900</v>
      </c>
      <c r="FD15" s="32">
        <v>1100</v>
      </c>
      <c r="FE15" s="34" t="s">
        <v>192</v>
      </c>
      <c r="FF15" s="57" t="s">
        <v>215</v>
      </c>
      <c r="FG15" s="37"/>
      <c r="FH15" s="31"/>
      <c r="FI15" s="32"/>
      <c r="FJ15" s="33"/>
      <c r="FK15" s="34"/>
      <c r="FL15" s="40"/>
      <c r="FM15" s="11"/>
    </row>
    <row r="16" spans="1:169" s="41" customFormat="1" ht="13.5" customHeight="1" x14ac:dyDescent="0.2">
      <c r="A16" s="30"/>
      <c r="B16" s="31">
        <v>5697091</v>
      </c>
      <c r="C16" s="32">
        <v>515</v>
      </c>
      <c r="D16" s="33">
        <v>530</v>
      </c>
      <c r="E16" s="34" t="s">
        <v>95</v>
      </c>
      <c r="F16" s="35" t="s">
        <v>96</v>
      </c>
      <c r="G16" s="36"/>
      <c r="H16" s="38" t="s">
        <v>158</v>
      </c>
      <c r="I16" s="32">
        <v>930</v>
      </c>
      <c r="J16" s="33">
        <v>1000</v>
      </c>
      <c r="K16" s="34" t="s">
        <v>39</v>
      </c>
      <c r="L16" s="35" t="s">
        <v>159</v>
      </c>
      <c r="M16" s="37"/>
      <c r="N16" s="67" t="s">
        <v>99</v>
      </c>
      <c r="O16" s="32">
        <v>1300</v>
      </c>
      <c r="P16" s="33">
        <v>1330</v>
      </c>
      <c r="Q16" s="34" t="s">
        <v>29</v>
      </c>
      <c r="R16" s="35" t="s">
        <v>100</v>
      </c>
      <c r="S16" s="37"/>
      <c r="T16" s="31">
        <v>5697113</v>
      </c>
      <c r="U16" s="32">
        <v>2200</v>
      </c>
      <c r="V16" s="32"/>
      <c r="W16" s="34" t="s">
        <v>12</v>
      </c>
      <c r="X16" s="35" t="s">
        <v>153</v>
      </c>
      <c r="Y16" s="37"/>
      <c r="Z16" s="38" t="s">
        <v>101</v>
      </c>
      <c r="AA16" s="32">
        <v>815</v>
      </c>
      <c r="AB16" s="33">
        <v>855</v>
      </c>
      <c r="AC16" s="34" t="s">
        <v>29</v>
      </c>
      <c r="AD16" s="35" t="s">
        <v>102</v>
      </c>
      <c r="AE16" s="37"/>
      <c r="AF16" s="31">
        <v>5702491</v>
      </c>
      <c r="AG16" s="32">
        <v>1200</v>
      </c>
      <c r="AH16" s="33">
        <v>1700</v>
      </c>
      <c r="AI16" s="34" t="s">
        <v>44</v>
      </c>
      <c r="AJ16" s="35">
        <v>7</v>
      </c>
      <c r="AK16" s="37"/>
      <c r="AL16" s="31">
        <v>5695802</v>
      </c>
      <c r="AM16" s="32">
        <v>100</v>
      </c>
      <c r="AN16" s="33">
        <v>400</v>
      </c>
      <c r="AO16" s="34" t="s">
        <v>39</v>
      </c>
      <c r="AP16" s="35" t="s">
        <v>216</v>
      </c>
      <c r="AQ16" s="30"/>
      <c r="AR16" s="38" t="s">
        <v>117</v>
      </c>
      <c r="AS16" s="32">
        <v>1000</v>
      </c>
      <c r="AT16" s="33">
        <v>1030</v>
      </c>
      <c r="AU16" s="34" t="s">
        <v>26</v>
      </c>
      <c r="AV16" s="35" t="s">
        <v>118</v>
      </c>
      <c r="AW16" s="36"/>
      <c r="AX16" s="31"/>
      <c r="AY16" s="32"/>
      <c r="AZ16" s="33"/>
      <c r="BA16" s="34"/>
      <c r="BB16" s="35"/>
      <c r="BC16" s="37"/>
      <c r="BD16" s="31">
        <v>5705268</v>
      </c>
      <c r="BE16" s="32">
        <v>2300</v>
      </c>
      <c r="BF16" s="32"/>
      <c r="BG16" s="34" t="s">
        <v>29</v>
      </c>
      <c r="BH16" s="35" t="s">
        <v>157</v>
      </c>
      <c r="BI16" s="37"/>
      <c r="BJ16" s="31">
        <v>5706810</v>
      </c>
      <c r="BK16" s="32">
        <v>2200</v>
      </c>
      <c r="BL16" s="32"/>
      <c r="BM16" s="34" t="s">
        <v>12</v>
      </c>
      <c r="BN16" s="35" t="s">
        <v>92</v>
      </c>
      <c r="BO16" s="37"/>
      <c r="BP16" s="31">
        <v>5702737</v>
      </c>
      <c r="BQ16" s="32">
        <v>850</v>
      </c>
      <c r="BR16" s="33">
        <v>1350</v>
      </c>
      <c r="BS16" s="34" t="s">
        <v>120</v>
      </c>
      <c r="BT16" s="35" t="s">
        <v>217</v>
      </c>
      <c r="BU16" s="37"/>
      <c r="BV16" s="38" t="s">
        <v>126</v>
      </c>
      <c r="BW16" s="32">
        <v>900</v>
      </c>
      <c r="BX16" s="33">
        <v>1000</v>
      </c>
      <c r="BY16" s="34" t="s">
        <v>44</v>
      </c>
      <c r="BZ16" s="35" t="s">
        <v>45</v>
      </c>
      <c r="CA16" s="37"/>
      <c r="CB16" s="31"/>
      <c r="CC16" s="32"/>
      <c r="CD16" s="33"/>
      <c r="CE16" s="34"/>
      <c r="CF16" s="35"/>
      <c r="CG16" s="30"/>
      <c r="CH16" s="31"/>
      <c r="CI16" s="32"/>
      <c r="CJ16" s="33"/>
      <c r="CK16" s="34"/>
      <c r="CL16" s="35"/>
      <c r="CM16" s="36"/>
      <c r="CN16" s="31"/>
      <c r="CO16" s="32"/>
      <c r="CP16" s="33"/>
      <c r="CQ16" s="34"/>
      <c r="CR16" s="35"/>
      <c r="CS16" s="37"/>
      <c r="CT16" s="67" t="s">
        <v>218</v>
      </c>
      <c r="CU16" s="32">
        <v>730</v>
      </c>
      <c r="CV16" s="33">
        <v>900</v>
      </c>
      <c r="CW16" s="34" t="s">
        <v>26</v>
      </c>
      <c r="CX16" s="35" t="s">
        <v>219</v>
      </c>
      <c r="CY16" s="37"/>
      <c r="CZ16" s="31">
        <v>5706860</v>
      </c>
      <c r="DA16" s="32"/>
      <c r="DB16" s="32">
        <v>600</v>
      </c>
      <c r="DC16" s="34" t="s">
        <v>12</v>
      </c>
      <c r="DD16" s="35" t="s">
        <v>188</v>
      </c>
      <c r="DE16" s="37"/>
      <c r="DF16" s="31">
        <v>5705585</v>
      </c>
      <c r="DG16" s="42">
        <v>30</v>
      </c>
      <c r="DH16" s="43">
        <v>530</v>
      </c>
      <c r="DI16" s="55" t="s">
        <v>39</v>
      </c>
      <c r="DJ16" s="44" t="s">
        <v>220</v>
      </c>
      <c r="DK16" s="37"/>
      <c r="DL16" s="38" t="s">
        <v>181</v>
      </c>
      <c r="DM16" s="32">
        <v>900</v>
      </c>
      <c r="DN16" s="33">
        <v>940</v>
      </c>
      <c r="DO16" s="34" t="s">
        <v>64</v>
      </c>
      <c r="DP16" s="35" t="s">
        <v>182</v>
      </c>
      <c r="DQ16" s="37"/>
      <c r="DR16" s="31"/>
      <c r="DS16" s="32"/>
      <c r="DT16" s="33"/>
      <c r="DU16" s="34"/>
      <c r="DV16" s="35"/>
      <c r="DW16" s="30"/>
      <c r="DX16" s="31"/>
      <c r="DY16" s="32"/>
      <c r="DZ16" s="33"/>
      <c r="EA16" s="34"/>
      <c r="EB16" s="35"/>
      <c r="EC16" s="36"/>
      <c r="ED16" s="31"/>
      <c r="EE16" s="32"/>
      <c r="EF16" s="33"/>
      <c r="EG16" s="34"/>
      <c r="EH16" s="35"/>
      <c r="EI16" s="37"/>
      <c r="EJ16" s="63"/>
      <c r="EK16" s="32"/>
      <c r="EL16" s="33"/>
      <c r="EM16" s="34"/>
      <c r="EN16" s="35"/>
      <c r="EO16" s="37"/>
      <c r="EP16" s="38" t="s">
        <v>221</v>
      </c>
      <c r="EQ16" s="32">
        <v>1000</v>
      </c>
      <c r="ER16" s="32">
        <v>1100</v>
      </c>
      <c r="ES16" s="34" t="s">
        <v>39</v>
      </c>
      <c r="ET16" s="35" t="s">
        <v>222</v>
      </c>
      <c r="EU16" s="37"/>
      <c r="EV16" s="31"/>
      <c r="EW16" s="32"/>
      <c r="EX16" s="33"/>
      <c r="EY16" s="34"/>
      <c r="EZ16" s="35"/>
      <c r="FA16" s="37"/>
      <c r="FB16" s="38" t="s">
        <v>126</v>
      </c>
      <c r="FC16" s="32">
        <v>900</v>
      </c>
      <c r="FD16" s="33">
        <v>1000</v>
      </c>
      <c r="FE16" s="34" t="s">
        <v>44</v>
      </c>
      <c r="FF16" s="35" t="s">
        <v>45</v>
      </c>
      <c r="FG16" s="37"/>
      <c r="FH16" s="31"/>
      <c r="FI16" s="32"/>
      <c r="FJ16" s="33"/>
      <c r="FK16" s="34"/>
      <c r="FL16" s="35"/>
      <c r="FM16" s="11"/>
    </row>
    <row r="17" spans="1:169" s="41" customFormat="1" ht="13.5" customHeight="1" x14ac:dyDescent="0.2">
      <c r="A17" s="30"/>
      <c r="B17" s="31">
        <v>5696872</v>
      </c>
      <c r="C17" s="32">
        <v>5</v>
      </c>
      <c r="D17" s="33">
        <v>530</v>
      </c>
      <c r="E17" s="34" t="s">
        <v>64</v>
      </c>
      <c r="F17" s="35" t="s">
        <v>155</v>
      </c>
      <c r="G17" s="36"/>
      <c r="H17" s="38" t="s">
        <v>168</v>
      </c>
      <c r="I17" s="32">
        <v>1000</v>
      </c>
      <c r="J17" s="33">
        <v>1030</v>
      </c>
      <c r="K17" s="34" t="s">
        <v>39</v>
      </c>
      <c r="L17" s="35" t="s">
        <v>169</v>
      </c>
      <c r="M17" s="37"/>
      <c r="N17" s="53">
        <v>5699822</v>
      </c>
      <c r="O17" s="32"/>
      <c r="P17" s="33">
        <v>600</v>
      </c>
      <c r="Q17" s="34" t="s">
        <v>29</v>
      </c>
      <c r="R17" s="35" t="s">
        <v>184</v>
      </c>
      <c r="S17" s="37"/>
      <c r="T17" s="49">
        <v>5698612</v>
      </c>
      <c r="U17" s="32">
        <v>2200</v>
      </c>
      <c r="V17" s="33"/>
      <c r="W17" s="34" t="s">
        <v>12</v>
      </c>
      <c r="X17" s="35" t="s">
        <v>92</v>
      </c>
      <c r="Y17" s="37"/>
      <c r="Z17" s="38" t="s">
        <v>82</v>
      </c>
      <c r="AA17" s="32">
        <v>830</v>
      </c>
      <c r="AB17" s="33">
        <v>1130</v>
      </c>
      <c r="AC17" s="34" t="s">
        <v>29</v>
      </c>
      <c r="AD17" s="35" t="s">
        <v>83</v>
      </c>
      <c r="AE17" s="37"/>
      <c r="AF17" s="31">
        <v>5689571</v>
      </c>
      <c r="AG17" s="32">
        <v>100</v>
      </c>
      <c r="AH17" s="33">
        <v>500</v>
      </c>
      <c r="AI17" s="34" t="s">
        <v>29</v>
      </c>
      <c r="AJ17" s="35" t="s">
        <v>205</v>
      </c>
      <c r="AK17" s="37"/>
      <c r="AL17" s="31">
        <v>5693958</v>
      </c>
      <c r="AM17" s="32">
        <v>10</v>
      </c>
      <c r="AN17" s="33">
        <v>455</v>
      </c>
      <c r="AO17" s="34" t="s">
        <v>95</v>
      </c>
      <c r="AP17" s="35" t="s">
        <v>223</v>
      </c>
      <c r="AQ17" s="30"/>
      <c r="AR17" s="38" t="s">
        <v>137</v>
      </c>
      <c r="AS17" s="32">
        <v>1030</v>
      </c>
      <c r="AT17" s="33">
        <v>1130</v>
      </c>
      <c r="AU17" s="34" t="s">
        <v>26</v>
      </c>
      <c r="AV17" s="35" t="s">
        <v>138</v>
      </c>
      <c r="AW17" s="36"/>
      <c r="AX17" s="31"/>
      <c r="AY17" s="32"/>
      <c r="AZ17" s="33"/>
      <c r="BA17" s="34"/>
      <c r="BB17" s="35"/>
      <c r="BC17" s="37"/>
      <c r="BD17" s="31">
        <v>5706632</v>
      </c>
      <c r="BE17" s="32">
        <v>35</v>
      </c>
      <c r="BF17" s="33">
        <v>510</v>
      </c>
      <c r="BG17" s="34" t="s">
        <v>49</v>
      </c>
      <c r="BH17" s="35" t="s">
        <v>224</v>
      </c>
      <c r="BI17" s="37"/>
      <c r="BJ17" s="31">
        <v>5706809</v>
      </c>
      <c r="BK17" s="32"/>
      <c r="BL17" s="33">
        <v>600</v>
      </c>
      <c r="BM17" s="34" t="s">
        <v>12</v>
      </c>
      <c r="BN17" s="35" t="s">
        <v>165</v>
      </c>
      <c r="BO17" s="37"/>
      <c r="BP17" s="31">
        <v>5708051</v>
      </c>
      <c r="BQ17" s="42">
        <v>800</v>
      </c>
      <c r="BR17" s="43">
        <v>1500</v>
      </c>
      <c r="BS17" s="55" t="s">
        <v>44</v>
      </c>
      <c r="BT17" s="44">
        <v>7</v>
      </c>
      <c r="BU17" s="37"/>
      <c r="BV17" s="31">
        <v>5698811</v>
      </c>
      <c r="BW17" s="32">
        <v>930</v>
      </c>
      <c r="BX17" s="33">
        <v>1530</v>
      </c>
      <c r="BY17" s="34" t="s">
        <v>44</v>
      </c>
      <c r="BZ17" s="35">
        <v>7</v>
      </c>
      <c r="CA17" s="37"/>
      <c r="CB17" s="31"/>
      <c r="CC17" s="32"/>
      <c r="CD17" s="33"/>
      <c r="CE17" s="34"/>
      <c r="CF17" s="35"/>
      <c r="CG17" s="30"/>
      <c r="CH17" s="31"/>
      <c r="CI17" s="32"/>
      <c r="CJ17" s="33"/>
      <c r="CK17" s="34"/>
      <c r="CL17" s="35"/>
      <c r="CM17" s="36"/>
      <c r="CN17" s="31"/>
      <c r="CO17" s="32"/>
      <c r="CP17" s="33"/>
      <c r="CQ17" s="34"/>
      <c r="CR17" s="35"/>
      <c r="CS17" s="37"/>
      <c r="CT17" s="38" t="s">
        <v>225</v>
      </c>
      <c r="CU17" s="32">
        <v>730</v>
      </c>
      <c r="CV17" s="33">
        <v>900</v>
      </c>
      <c r="CW17" s="34" t="s">
        <v>26</v>
      </c>
      <c r="CX17" s="35" t="s">
        <v>226</v>
      </c>
      <c r="CY17" s="37"/>
      <c r="CZ17" s="38" t="s">
        <v>170</v>
      </c>
      <c r="DA17" s="32">
        <v>30</v>
      </c>
      <c r="DB17" s="33">
        <v>500</v>
      </c>
      <c r="DC17" s="34" t="s">
        <v>120</v>
      </c>
      <c r="DD17" s="35" t="s">
        <v>171</v>
      </c>
      <c r="DE17" s="37"/>
      <c r="DF17" s="31">
        <v>5705581</v>
      </c>
      <c r="DG17" s="32">
        <v>30</v>
      </c>
      <c r="DH17" s="33">
        <v>530</v>
      </c>
      <c r="DI17" s="34" t="s">
        <v>49</v>
      </c>
      <c r="DJ17" s="35" t="s">
        <v>227</v>
      </c>
      <c r="DK17" s="37"/>
      <c r="DL17" s="31">
        <v>5707493</v>
      </c>
      <c r="DM17" s="32">
        <v>30</v>
      </c>
      <c r="DN17" s="33">
        <v>530</v>
      </c>
      <c r="DO17" s="34" t="s">
        <v>49</v>
      </c>
      <c r="DP17" s="73" t="s">
        <v>228</v>
      </c>
      <c r="DQ17" s="37"/>
      <c r="DR17" s="31"/>
      <c r="DS17" s="32"/>
      <c r="DT17" s="33"/>
      <c r="DU17" s="34"/>
      <c r="DV17" s="35"/>
      <c r="DW17" s="30"/>
      <c r="DX17" s="31"/>
      <c r="DY17" s="32"/>
      <c r="DZ17" s="33"/>
      <c r="EA17" s="34"/>
      <c r="EB17" s="35"/>
      <c r="EC17" s="36"/>
      <c r="ED17" s="31"/>
      <c r="EE17" s="32"/>
      <c r="EF17" s="33"/>
      <c r="EG17" s="34"/>
      <c r="EH17" s="35"/>
      <c r="EI17" s="37"/>
      <c r="EJ17" s="31"/>
      <c r="EK17" s="32"/>
      <c r="EL17" s="33"/>
      <c r="EM17" s="34"/>
      <c r="EN17" s="35"/>
      <c r="EO17" s="37"/>
      <c r="EP17" s="38" t="s">
        <v>229</v>
      </c>
      <c r="EQ17" s="32">
        <v>1100</v>
      </c>
      <c r="ER17" s="33">
        <v>1200</v>
      </c>
      <c r="ES17" s="34" t="s">
        <v>39</v>
      </c>
      <c r="ET17" s="35" t="s">
        <v>230</v>
      </c>
      <c r="EU17" s="37"/>
      <c r="EV17" s="31"/>
      <c r="EW17" s="32"/>
      <c r="EX17" s="33"/>
      <c r="EY17" s="34"/>
      <c r="EZ17" s="35"/>
      <c r="FA17" s="37"/>
      <c r="FB17" s="38" t="s">
        <v>145</v>
      </c>
      <c r="FC17" s="32">
        <v>1015</v>
      </c>
      <c r="FD17" s="33">
        <v>1045</v>
      </c>
      <c r="FE17" s="34" t="s">
        <v>44</v>
      </c>
      <c r="FF17" s="35" t="s">
        <v>71</v>
      </c>
      <c r="FG17" s="37"/>
      <c r="FH17" s="31"/>
      <c r="FI17" s="32"/>
      <c r="FJ17" s="33"/>
      <c r="FK17" s="34"/>
      <c r="FL17" s="35"/>
      <c r="FM17" s="11"/>
    </row>
    <row r="18" spans="1:169" s="41" customFormat="1" ht="13.5" customHeight="1" x14ac:dyDescent="0.2">
      <c r="A18" s="30"/>
      <c r="B18" s="31">
        <v>5698558</v>
      </c>
      <c r="C18" s="32">
        <v>5</v>
      </c>
      <c r="D18" s="33">
        <v>500</v>
      </c>
      <c r="E18" s="34" t="s">
        <v>192</v>
      </c>
      <c r="F18" s="35" t="s">
        <v>231</v>
      </c>
      <c r="G18" s="36"/>
      <c r="H18" s="38" t="s">
        <v>176</v>
      </c>
      <c r="I18" s="47">
        <v>1000</v>
      </c>
      <c r="J18" s="47">
        <v>1030</v>
      </c>
      <c r="K18" s="34" t="s">
        <v>39</v>
      </c>
      <c r="L18" s="48" t="s">
        <v>177</v>
      </c>
      <c r="M18" s="37"/>
      <c r="N18" s="63">
        <v>5689402</v>
      </c>
      <c r="O18" s="32">
        <v>100</v>
      </c>
      <c r="P18" s="33">
        <v>430</v>
      </c>
      <c r="Q18" s="34" t="s">
        <v>49</v>
      </c>
      <c r="R18" s="35">
        <v>27</v>
      </c>
      <c r="S18" s="37"/>
      <c r="T18" s="31">
        <v>5689873</v>
      </c>
      <c r="U18" s="32">
        <v>2300</v>
      </c>
      <c r="V18" s="32"/>
      <c r="W18" s="34" t="s">
        <v>12</v>
      </c>
      <c r="X18" s="35" t="s">
        <v>74</v>
      </c>
      <c r="Y18" s="37"/>
      <c r="Z18" s="74">
        <v>5700553</v>
      </c>
      <c r="AA18" s="50"/>
      <c r="AB18" s="75">
        <v>600</v>
      </c>
      <c r="AC18" s="51" t="s">
        <v>29</v>
      </c>
      <c r="AD18" s="52" t="s">
        <v>175</v>
      </c>
      <c r="AE18" s="37"/>
      <c r="AF18" s="31">
        <v>5695343</v>
      </c>
      <c r="AG18" s="32">
        <v>800</v>
      </c>
      <c r="AH18" s="33">
        <v>1600</v>
      </c>
      <c r="AI18" s="34" t="s">
        <v>29</v>
      </c>
      <c r="AJ18" s="35" t="s">
        <v>127</v>
      </c>
      <c r="AK18" s="37"/>
      <c r="AL18" s="31">
        <v>5691333</v>
      </c>
      <c r="AM18" s="32">
        <v>30</v>
      </c>
      <c r="AN18" s="33">
        <v>100</v>
      </c>
      <c r="AO18" s="34" t="s">
        <v>95</v>
      </c>
      <c r="AP18" s="65" t="s">
        <v>232</v>
      </c>
      <c r="AQ18" s="30"/>
      <c r="AR18" s="31">
        <v>5704554</v>
      </c>
      <c r="AS18" s="32"/>
      <c r="AT18" s="33">
        <v>600</v>
      </c>
      <c r="AU18" s="34" t="s">
        <v>93</v>
      </c>
      <c r="AV18" s="35" t="s">
        <v>94</v>
      </c>
      <c r="AW18" s="36"/>
      <c r="AX18" s="53"/>
      <c r="AY18" s="32"/>
      <c r="AZ18" s="33"/>
      <c r="BA18" s="34"/>
      <c r="BB18" s="35"/>
      <c r="BC18" s="37"/>
      <c r="BD18" s="63">
        <v>5707927</v>
      </c>
      <c r="BE18" s="32">
        <v>2345</v>
      </c>
      <c r="BF18" s="33"/>
      <c r="BG18" s="34" t="s">
        <v>49</v>
      </c>
      <c r="BH18" s="35" t="s">
        <v>233</v>
      </c>
      <c r="BI18" s="37"/>
      <c r="BJ18" s="31">
        <v>5706612</v>
      </c>
      <c r="BK18" s="32">
        <v>10</v>
      </c>
      <c r="BL18" s="32">
        <v>530</v>
      </c>
      <c r="BM18" s="34" t="s">
        <v>120</v>
      </c>
      <c r="BN18" s="35" t="s">
        <v>234</v>
      </c>
      <c r="BO18" s="37"/>
      <c r="BP18" s="54">
        <v>5707226</v>
      </c>
      <c r="BQ18" s="32">
        <v>105</v>
      </c>
      <c r="BR18" s="33">
        <v>510</v>
      </c>
      <c r="BS18" s="34" t="s">
        <v>29</v>
      </c>
      <c r="BT18" s="35" t="s">
        <v>116</v>
      </c>
      <c r="BU18" s="37"/>
      <c r="BV18" s="38" t="s">
        <v>145</v>
      </c>
      <c r="BW18" s="32">
        <v>1015</v>
      </c>
      <c r="BX18" s="33">
        <v>1045</v>
      </c>
      <c r="BY18" s="34" t="s">
        <v>44</v>
      </c>
      <c r="BZ18" s="35" t="s">
        <v>71</v>
      </c>
      <c r="CA18" s="37"/>
      <c r="CB18" s="31"/>
      <c r="CC18" s="32"/>
      <c r="CD18" s="33"/>
      <c r="CE18" s="34"/>
      <c r="CF18" s="35"/>
      <c r="CG18" s="30"/>
      <c r="CH18" s="31"/>
      <c r="CI18" s="32"/>
      <c r="CJ18" s="33"/>
      <c r="CK18" s="34"/>
      <c r="CL18" s="35"/>
      <c r="CM18" s="36"/>
      <c r="CN18" s="53"/>
      <c r="CO18" s="32"/>
      <c r="CP18" s="33"/>
      <c r="CQ18" s="34"/>
      <c r="CR18" s="35"/>
      <c r="CS18" s="37"/>
      <c r="CT18" s="67" t="s">
        <v>235</v>
      </c>
      <c r="CU18" s="32">
        <v>730</v>
      </c>
      <c r="CV18" s="33">
        <v>900</v>
      </c>
      <c r="CW18" s="34" t="s">
        <v>26</v>
      </c>
      <c r="CX18" s="35" t="s">
        <v>236</v>
      </c>
      <c r="CY18" s="37"/>
      <c r="CZ18" s="31">
        <v>5708893</v>
      </c>
      <c r="DA18" s="32">
        <v>1000</v>
      </c>
      <c r="DB18" s="32">
        <v>1100</v>
      </c>
      <c r="DC18" s="34" t="s">
        <v>120</v>
      </c>
      <c r="DD18" s="35">
        <v>26</v>
      </c>
      <c r="DE18" s="37"/>
      <c r="DF18" s="54"/>
      <c r="DG18" s="32"/>
      <c r="DH18" s="33"/>
      <c r="DI18" s="34"/>
      <c r="DJ18" s="35"/>
      <c r="DK18" s="37"/>
      <c r="DL18" s="31">
        <v>5707518</v>
      </c>
      <c r="DM18" s="32">
        <v>100</v>
      </c>
      <c r="DN18" s="33">
        <v>500</v>
      </c>
      <c r="DO18" s="34" t="s">
        <v>49</v>
      </c>
      <c r="DP18" s="73" t="s">
        <v>237</v>
      </c>
      <c r="DQ18" s="37"/>
      <c r="DR18" s="31"/>
      <c r="DS18" s="32"/>
      <c r="DT18" s="33"/>
      <c r="DU18" s="34"/>
      <c r="DV18" s="35"/>
      <c r="DW18" s="30"/>
      <c r="DX18" s="31"/>
      <c r="DY18" s="32"/>
      <c r="DZ18" s="33"/>
      <c r="EA18" s="34"/>
      <c r="EB18" s="35"/>
      <c r="EC18" s="36"/>
      <c r="ED18" s="53"/>
      <c r="EE18" s="32"/>
      <c r="EF18" s="33"/>
      <c r="EG18" s="34"/>
      <c r="EH18" s="35"/>
      <c r="EI18" s="37"/>
      <c r="EJ18" s="63"/>
      <c r="EK18" s="32"/>
      <c r="EL18" s="33"/>
      <c r="EM18" s="34"/>
      <c r="EN18" s="35"/>
      <c r="EO18" s="37"/>
      <c r="EP18" s="38" t="s">
        <v>238</v>
      </c>
      <c r="EQ18" s="32">
        <v>900</v>
      </c>
      <c r="ER18" s="32">
        <v>915</v>
      </c>
      <c r="ES18" s="34" t="s">
        <v>39</v>
      </c>
      <c r="ET18" s="35" t="s">
        <v>239</v>
      </c>
      <c r="EU18" s="37"/>
      <c r="EV18" s="54"/>
      <c r="EW18" s="32"/>
      <c r="EX18" s="33"/>
      <c r="EY18" s="34"/>
      <c r="EZ18" s="35"/>
      <c r="FA18" s="37"/>
      <c r="FB18" s="31"/>
      <c r="FC18" s="32"/>
      <c r="FD18" s="33"/>
      <c r="FE18" s="34"/>
      <c r="FF18" s="35"/>
      <c r="FG18" s="37"/>
      <c r="FH18" s="31"/>
      <c r="FI18" s="32"/>
      <c r="FJ18" s="33"/>
      <c r="FK18" s="34"/>
      <c r="FL18" s="35"/>
      <c r="FM18" s="11"/>
    </row>
    <row r="19" spans="1:169" s="41" customFormat="1" ht="15" x14ac:dyDescent="0.2">
      <c r="A19" s="30"/>
      <c r="B19" s="38" t="s">
        <v>25</v>
      </c>
      <c r="C19" s="32">
        <v>700</v>
      </c>
      <c r="D19" s="33">
        <v>1000</v>
      </c>
      <c r="E19" s="34" t="s">
        <v>26</v>
      </c>
      <c r="F19" s="35" t="s">
        <v>27</v>
      </c>
      <c r="G19" s="36"/>
      <c r="H19" s="38" t="s">
        <v>186</v>
      </c>
      <c r="I19" s="33">
        <v>1115</v>
      </c>
      <c r="J19" s="33">
        <v>1200</v>
      </c>
      <c r="K19" s="34" t="s">
        <v>39</v>
      </c>
      <c r="L19" s="35" t="s">
        <v>187</v>
      </c>
      <c r="M19" s="37"/>
      <c r="N19" s="53">
        <v>5699551</v>
      </c>
      <c r="O19" s="42">
        <v>1100</v>
      </c>
      <c r="P19" s="43">
        <v>1130</v>
      </c>
      <c r="Q19" s="55" t="s">
        <v>49</v>
      </c>
      <c r="R19" s="44">
        <v>342</v>
      </c>
      <c r="S19" s="37"/>
      <c r="T19" s="31">
        <v>5689872</v>
      </c>
      <c r="U19" s="32"/>
      <c r="V19" s="33">
        <v>600</v>
      </c>
      <c r="W19" s="34" t="s">
        <v>12</v>
      </c>
      <c r="X19" s="35" t="s">
        <v>74</v>
      </c>
      <c r="Y19" s="37"/>
      <c r="Z19" s="54">
        <v>5689404</v>
      </c>
      <c r="AA19" s="32">
        <v>100</v>
      </c>
      <c r="AB19" s="33">
        <v>430</v>
      </c>
      <c r="AC19" s="34" t="s">
        <v>49</v>
      </c>
      <c r="AD19" s="35">
        <v>27</v>
      </c>
      <c r="AE19" s="37"/>
      <c r="AF19" s="31">
        <v>5700606</v>
      </c>
      <c r="AG19" s="32">
        <v>900</v>
      </c>
      <c r="AH19" s="33">
        <v>1600</v>
      </c>
      <c r="AI19" s="34" t="s">
        <v>29</v>
      </c>
      <c r="AJ19" s="35" t="s">
        <v>240</v>
      </c>
      <c r="AK19" s="37"/>
      <c r="AL19" s="31">
        <v>5691340</v>
      </c>
      <c r="AM19" s="32">
        <v>100</v>
      </c>
      <c r="AN19" s="33">
        <v>500</v>
      </c>
      <c r="AO19" s="34" t="s">
        <v>95</v>
      </c>
      <c r="AP19" s="35" t="s">
        <v>241</v>
      </c>
      <c r="AQ19" s="30"/>
      <c r="AR19" s="31">
        <v>5705235</v>
      </c>
      <c r="AS19" s="32"/>
      <c r="AT19" s="33">
        <v>130</v>
      </c>
      <c r="AU19" s="34" t="s">
        <v>44</v>
      </c>
      <c r="AV19" s="35">
        <v>7</v>
      </c>
      <c r="AW19" s="36"/>
      <c r="AX19" s="53"/>
      <c r="AY19" s="32"/>
      <c r="AZ19" s="32"/>
      <c r="BA19" s="34"/>
      <c r="BB19" s="35"/>
      <c r="BC19" s="37"/>
      <c r="BD19" s="31">
        <v>5695806</v>
      </c>
      <c r="BE19" s="42">
        <v>900</v>
      </c>
      <c r="BF19" s="43">
        <v>1200</v>
      </c>
      <c r="BG19" s="55" t="s">
        <v>39</v>
      </c>
      <c r="BH19" s="44">
        <v>3269</v>
      </c>
      <c r="BI19" s="37"/>
      <c r="BJ19" s="38" t="s">
        <v>170</v>
      </c>
      <c r="BK19" s="32">
        <v>30</v>
      </c>
      <c r="BL19" s="33">
        <v>500</v>
      </c>
      <c r="BM19" s="34" t="s">
        <v>120</v>
      </c>
      <c r="BN19" s="35" t="s">
        <v>171</v>
      </c>
      <c r="BO19" s="37"/>
      <c r="BP19" s="31">
        <v>5697540</v>
      </c>
      <c r="BQ19" s="32">
        <v>730</v>
      </c>
      <c r="BR19" s="33">
        <v>1730</v>
      </c>
      <c r="BS19" s="34" t="s">
        <v>29</v>
      </c>
      <c r="BT19" s="35" t="s">
        <v>242</v>
      </c>
      <c r="BU19" s="37"/>
      <c r="BV19" s="31">
        <v>5707228</v>
      </c>
      <c r="BW19" s="32">
        <v>105</v>
      </c>
      <c r="BX19" s="33">
        <v>510</v>
      </c>
      <c r="BY19" s="34" t="s">
        <v>29</v>
      </c>
      <c r="BZ19" s="35" t="s">
        <v>116</v>
      </c>
      <c r="CA19" s="37"/>
      <c r="CB19" s="31"/>
      <c r="CC19" s="32"/>
      <c r="CD19" s="33"/>
      <c r="CE19" s="34"/>
      <c r="CF19" s="35"/>
      <c r="CG19" s="30"/>
      <c r="CH19" s="31"/>
      <c r="CI19" s="32"/>
      <c r="CJ19" s="33"/>
      <c r="CK19" s="34"/>
      <c r="CL19" s="40"/>
      <c r="CM19" s="36"/>
      <c r="CN19" s="53"/>
      <c r="CO19" s="32"/>
      <c r="CP19" s="32"/>
      <c r="CQ19" s="34"/>
      <c r="CR19" s="35"/>
      <c r="CS19" s="37"/>
      <c r="CT19" s="38" t="s">
        <v>243</v>
      </c>
      <c r="CU19" s="42">
        <v>730</v>
      </c>
      <c r="CV19" s="43">
        <v>900</v>
      </c>
      <c r="CW19" s="55" t="s">
        <v>26</v>
      </c>
      <c r="CX19" s="44" t="s">
        <v>244</v>
      </c>
      <c r="CY19" s="37"/>
      <c r="CZ19" s="38" t="s">
        <v>179</v>
      </c>
      <c r="DA19" s="32">
        <v>900</v>
      </c>
      <c r="DB19" s="33">
        <v>1200</v>
      </c>
      <c r="DC19" s="34" t="s">
        <v>44</v>
      </c>
      <c r="DD19" s="35" t="s">
        <v>180</v>
      </c>
      <c r="DE19" s="37"/>
      <c r="DF19" s="54"/>
      <c r="DG19" s="32"/>
      <c r="DH19" s="33"/>
      <c r="DI19" s="34"/>
      <c r="DJ19" s="35"/>
      <c r="DK19" s="37"/>
      <c r="DL19" s="31"/>
      <c r="DM19" s="32"/>
      <c r="DN19" s="33"/>
      <c r="DO19" s="34"/>
      <c r="DP19" s="73"/>
      <c r="DQ19" s="37"/>
      <c r="DR19" s="31"/>
      <c r="DS19" s="32"/>
      <c r="DT19" s="33"/>
      <c r="DU19" s="34"/>
      <c r="DV19" s="35"/>
      <c r="DW19" s="30"/>
      <c r="DX19" s="31"/>
      <c r="DY19" s="32"/>
      <c r="DZ19" s="33"/>
      <c r="EA19" s="34"/>
      <c r="EB19" s="40"/>
      <c r="EC19" s="36"/>
      <c r="ED19" s="53"/>
      <c r="EE19" s="32"/>
      <c r="EF19" s="32"/>
      <c r="EG19" s="34"/>
      <c r="EH19" s="35"/>
      <c r="EI19" s="37"/>
      <c r="EJ19" s="31"/>
      <c r="EK19" s="42"/>
      <c r="EL19" s="43"/>
      <c r="EM19" s="55"/>
      <c r="EN19" s="44"/>
      <c r="EO19" s="37"/>
      <c r="EP19" s="38" t="s">
        <v>245</v>
      </c>
      <c r="EQ19" s="32">
        <v>1100</v>
      </c>
      <c r="ER19" s="33">
        <v>1200</v>
      </c>
      <c r="ES19" s="34" t="s">
        <v>95</v>
      </c>
      <c r="ET19" s="35" t="s">
        <v>246</v>
      </c>
      <c r="EU19" s="37"/>
      <c r="EV19" s="54"/>
      <c r="EW19" s="32"/>
      <c r="EX19" s="33"/>
      <c r="EY19" s="34"/>
      <c r="EZ19" s="35"/>
      <c r="FA19" s="37"/>
      <c r="FB19" s="31"/>
      <c r="FC19" s="32"/>
      <c r="FD19" s="33"/>
      <c r="FE19" s="34"/>
      <c r="FF19" s="35"/>
      <c r="FG19" s="37"/>
      <c r="FH19" s="31"/>
      <c r="FI19" s="32"/>
      <c r="FJ19" s="33"/>
      <c r="FK19" s="34"/>
      <c r="FL19" s="35"/>
      <c r="FM19" s="11"/>
    </row>
    <row r="20" spans="1:169" s="41" customFormat="1" ht="15" x14ac:dyDescent="0.2">
      <c r="A20" s="30"/>
      <c r="B20" s="38" t="s">
        <v>55</v>
      </c>
      <c r="C20" s="33">
        <v>800</v>
      </c>
      <c r="D20" s="33">
        <v>830</v>
      </c>
      <c r="E20" s="34" t="s">
        <v>26</v>
      </c>
      <c r="F20" s="35" t="s">
        <v>56</v>
      </c>
      <c r="G20" s="36"/>
      <c r="H20" s="76">
        <v>5692519</v>
      </c>
      <c r="I20" s="59">
        <v>630</v>
      </c>
      <c r="J20" s="60">
        <v>830</v>
      </c>
      <c r="K20" s="61" t="s">
        <v>95</v>
      </c>
      <c r="L20" s="62">
        <v>3333</v>
      </c>
      <c r="M20" s="37"/>
      <c r="N20" s="31">
        <v>5700287</v>
      </c>
      <c r="O20" s="32">
        <v>1200</v>
      </c>
      <c r="P20" s="33">
        <v>1230</v>
      </c>
      <c r="Q20" s="34" t="s">
        <v>49</v>
      </c>
      <c r="R20" s="35">
        <v>154</v>
      </c>
      <c r="S20" s="37"/>
      <c r="T20" s="31">
        <v>5698594</v>
      </c>
      <c r="U20" s="32"/>
      <c r="V20" s="33">
        <v>600</v>
      </c>
      <c r="W20" s="34" t="s">
        <v>12</v>
      </c>
      <c r="X20" s="35" t="s">
        <v>92</v>
      </c>
      <c r="Y20" s="37"/>
      <c r="Z20" s="54">
        <v>5687684</v>
      </c>
      <c r="AA20" s="32">
        <v>900</v>
      </c>
      <c r="AB20" s="33">
        <v>930</v>
      </c>
      <c r="AC20" s="34" t="s">
        <v>49</v>
      </c>
      <c r="AD20" s="35">
        <v>113</v>
      </c>
      <c r="AE20" s="37"/>
      <c r="AF20" s="31">
        <v>5700561</v>
      </c>
      <c r="AG20" s="32">
        <v>2300</v>
      </c>
      <c r="AH20" s="33"/>
      <c r="AI20" s="34" t="s">
        <v>29</v>
      </c>
      <c r="AJ20" s="35" t="s">
        <v>175</v>
      </c>
      <c r="AK20" s="37"/>
      <c r="AL20" s="31">
        <v>5691355</v>
      </c>
      <c r="AM20" s="32">
        <v>500</v>
      </c>
      <c r="AN20" s="33">
        <v>530</v>
      </c>
      <c r="AO20" s="34" t="s">
        <v>95</v>
      </c>
      <c r="AP20" s="35" t="s">
        <v>232</v>
      </c>
      <c r="AQ20" s="30"/>
      <c r="AR20" s="31"/>
      <c r="AS20" s="32"/>
      <c r="AT20" s="33"/>
      <c r="AU20" s="34"/>
      <c r="AV20" s="35"/>
      <c r="AW20" s="36"/>
      <c r="AX20" s="77"/>
      <c r="AY20" s="32"/>
      <c r="AZ20" s="33"/>
      <c r="BA20" s="34"/>
      <c r="BB20" s="35"/>
      <c r="BC20" s="37"/>
      <c r="BD20" s="31">
        <v>5705041</v>
      </c>
      <c r="BE20" s="32">
        <v>930</v>
      </c>
      <c r="BF20" s="33">
        <v>945</v>
      </c>
      <c r="BG20" s="34" t="s">
        <v>39</v>
      </c>
      <c r="BH20" s="35" t="s">
        <v>247</v>
      </c>
      <c r="BI20" s="37"/>
      <c r="BJ20" s="31">
        <v>5702736</v>
      </c>
      <c r="BK20" s="32">
        <v>850</v>
      </c>
      <c r="BL20" s="33">
        <v>1350</v>
      </c>
      <c r="BM20" s="34" t="s">
        <v>120</v>
      </c>
      <c r="BN20" s="35" t="s">
        <v>217</v>
      </c>
      <c r="BO20" s="37"/>
      <c r="BP20" s="54">
        <v>5695398</v>
      </c>
      <c r="BQ20" s="32">
        <v>800</v>
      </c>
      <c r="BR20" s="33">
        <v>1155</v>
      </c>
      <c r="BS20" s="34" t="s">
        <v>29</v>
      </c>
      <c r="BT20" s="35" t="s">
        <v>248</v>
      </c>
      <c r="BU20" s="37"/>
      <c r="BV20" s="31">
        <v>5697541</v>
      </c>
      <c r="BW20" s="32">
        <v>730</v>
      </c>
      <c r="BX20" s="33">
        <v>1730</v>
      </c>
      <c r="BY20" s="34" t="s">
        <v>29</v>
      </c>
      <c r="BZ20" s="35" t="s">
        <v>242</v>
      </c>
      <c r="CA20" s="37"/>
      <c r="CB20" s="31"/>
      <c r="CC20" s="32"/>
      <c r="CD20" s="33"/>
      <c r="CE20" s="34"/>
      <c r="CF20" s="35"/>
      <c r="CG20" s="30"/>
      <c r="CH20" s="31"/>
      <c r="CI20" s="32"/>
      <c r="CJ20" s="33"/>
      <c r="CK20" s="34"/>
      <c r="CL20" s="35"/>
      <c r="CM20" s="36"/>
      <c r="CN20" s="77"/>
      <c r="CO20" s="32"/>
      <c r="CP20" s="33"/>
      <c r="CQ20" s="34"/>
      <c r="CR20" s="35"/>
      <c r="CS20" s="37"/>
      <c r="CT20" s="38" t="s">
        <v>249</v>
      </c>
      <c r="CU20" s="32">
        <v>1000</v>
      </c>
      <c r="CV20" s="33">
        <v>1100</v>
      </c>
      <c r="CW20" s="34" t="s">
        <v>26</v>
      </c>
      <c r="CX20" s="35" t="s">
        <v>250</v>
      </c>
      <c r="CY20" s="37"/>
      <c r="CZ20" s="31">
        <v>5703386</v>
      </c>
      <c r="DA20" s="32">
        <v>30</v>
      </c>
      <c r="DB20" s="33">
        <v>530</v>
      </c>
      <c r="DC20" s="34" t="s">
        <v>49</v>
      </c>
      <c r="DD20" s="35" t="s">
        <v>251</v>
      </c>
      <c r="DE20" s="37"/>
      <c r="DF20" s="54"/>
      <c r="DG20" s="32"/>
      <c r="DH20" s="33"/>
      <c r="DI20" s="34"/>
      <c r="DJ20" s="35"/>
      <c r="DK20" s="37"/>
      <c r="DL20" s="31"/>
      <c r="DM20" s="32"/>
      <c r="DN20" s="33"/>
      <c r="DO20" s="34"/>
      <c r="DP20" s="73"/>
      <c r="DQ20" s="37"/>
      <c r="DR20" s="31"/>
      <c r="DS20" s="32"/>
      <c r="DT20" s="33"/>
      <c r="DU20" s="34"/>
      <c r="DV20" s="35"/>
      <c r="DW20" s="30"/>
      <c r="DX20" s="31"/>
      <c r="DY20" s="32"/>
      <c r="DZ20" s="33"/>
      <c r="EA20" s="34"/>
      <c r="EB20" s="35"/>
      <c r="EC20" s="36"/>
      <c r="ED20" s="77"/>
      <c r="EE20" s="32"/>
      <c r="EF20" s="33"/>
      <c r="EG20" s="34"/>
      <c r="EH20" s="35"/>
      <c r="EI20" s="37"/>
      <c r="EJ20" s="31"/>
      <c r="EK20" s="32"/>
      <c r="EL20" s="33"/>
      <c r="EM20" s="34"/>
      <c r="EN20" s="35"/>
      <c r="EO20" s="37"/>
      <c r="EP20" s="38" t="s">
        <v>252</v>
      </c>
      <c r="EQ20" s="32">
        <v>1000</v>
      </c>
      <c r="ER20" s="33">
        <v>1200</v>
      </c>
      <c r="ES20" s="34" t="s">
        <v>95</v>
      </c>
      <c r="ET20" s="35" t="s">
        <v>253</v>
      </c>
      <c r="EU20" s="37"/>
      <c r="EV20" s="54"/>
      <c r="EW20" s="32"/>
      <c r="EX20" s="33"/>
      <c r="EY20" s="34"/>
      <c r="EZ20" s="35"/>
      <c r="FA20" s="37"/>
      <c r="FB20" s="31"/>
      <c r="FC20" s="32"/>
      <c r="FD20" s="33"/>
      <c r="FE20" s="34"/>
      <c r="FF20" s="35"/>
      <c r="FG20" s="37"/>
      <c r="FH20" s="31"/>
      <c r="FI20" s="32"/>
      <c r="FJ20" s="33"/>
      <c r="FK20" s="34"/>
      <c r="FL20" s="35"/>
      <c r="FM20" s="11"/>
    </row>
    <row r="21" spans="1:169" s="41" customFormat="1" ht="13.5" customHeight="1" x14ac:dyDescent="0.2">
      <c r="A21" s="30"/>
      <c r="B21" s="38" t="s">
        <v>78</v>
      </c>
      <c r="C21" s="32">
        <v>830</v>
      </c>
      <c r="D21" s="32">
        <v>900</v>
      </c>
      <c r="E21" s="34" t="s">
        <v>26</v>
      </c>
      <c r="F21" s="35" t="s">
        <v>79</v>
      </c>
      <c r="G21" s="36"/>
      <c r="H21" s="54">
        <v>5693444</v>
      </c>
      <c r="I21" s="32">
        <v>30</v>
      </c>
      <c r="J21" s="33">
        <v>630</v>
      </c>
      <c r="K21" s="34" t="s">
        <v>64</v>
      </c>
      <c r="L21" s="35" t="s">
        <v>254</v>
      </c>
      <c r="M21" s="37"/>
      <c r="N21" s="38" t="s">
        <v>122</v>
      </c>
      <c r="O21" s="32">
        <v>1400</v>
      </c>
      <c r="P21" s="33">
        <v>1500</v>
      </c>
      <c r="Q21" s="34" t="s">
        <v>49</v>
      </c>
      <c r="R21" s="35" t="s">
        <v>123</v>
      </c>
      <c r="S21" s="37"/>
      <c r="T21" s="31">
        <v>5699815</v>
      </c>
      <c r="U21" s="42"/>
      <c r="V21" s="43">
        <v>600</v>
      </c>
      <c r="W21" s="55" t="s">
        <v>12</v>
      </c>
      <c r="X21" s="44" t="s">
        <v>114</v>
      </c>
      <c r="Y21" s="37"/>
      <c r="Z21" s="38" t="s">
        <v>143</v>
      </c>
      <c r="AA21" s="32">
        <v>1130</v>
      </c>
      <c r="AB21" s="33">
        <v>1150</v>
      </c>
      <c r="AC21" s="34" t="s">
        <v>49</v>
      </c>
      <c r="AD21" s="35" t="s">
        <v>144</v>
      </c>
      <c r="AE21" s="37"/>
      <c r="AF21" s="31">
        <v>5689405</v>
      </c>
      <c r="AG21" s="42">
        <v>100</v>
      </c>
      <c r="AH21" s="43">
        <v>430</v>
      </c>
      <c r="AI21" s="34" t="s">
        <v>49</v>
      </c>
      <c r="AJ21" s="35">
        <v>27</v>
      </c>
      <c r="AK21" s="37"/>
      <c r="AL21" s="31">
        <v>5701477</v>
      </c>
      <c r="AM21" s="32">
        <v>5</v>
      </c>
      <c r="AN21" s="33">
        <v>530</v>
      </c>
      <c r="AO21" s="34" t="s">
        <v>64</v>
      </c>
      <c r="AP21" s="35" t="s">
        <v>155</v>
      </c>
      <c r="AQ21" s="30"/>
      <c r="AR21" s="31"/>
      <c r="AS21" s="32"/>
      <c r="AT21" s="33"/>
      <c r="AU21" s="34"/>
      <c r="AV21" s="35"/>
      <c r="AW21" s="36"/>
      <c r="AX21" s="31"/>
      <c r="AY21" s="32"/>
      <c r="AZ21" s="33"/>
      <c r="BA21" s="34"/>
      <c r="BB21" s="35"/>
      <c r="BC21" s="37"/>
      <c r="BD21" s="38" t="s">
        <v>38</v>
      </c>
      <c r="BE21" s="32">
        <v>1100</v>
      </c>
      <c r="BF21" s="33">
        <v>1130</v>
      </c>
      <c r="BG21" s="34" t="s">
        <v>39</v>
      </c>
      <c r="BH21" s="35" t="s">
        <v>40</v>
      </c>
      <c r="BI21" s="37"/>
      <c r="BJ21" s="38" t="s">
        <v>179</v>
      </c>
      <c r="BK21" s="42">
        <v>900</v>
      </c>
      <c r="BL21" s="43">
        <v>1200</v>
      </c>
      <c r="BM21" s="55" t="s">
        <v>44</v>
      </c>
      <c r="BN21" s="44" t="s">
        <v>180</v>
      </c>
      <c r="BO21" s="37"/>
      <c r="BP21" s="38" t="s">
        <v>101</v>
      </c>
      <c r="BQ21" s="32">
        <v>815</v>
      </c>
      <c r="BR21" s="33">
        <v>855</v>
      </c>
      <c r="BS21" s="34" t="s">
        <v>29</v>
      </c>
      <c r="BT21" s="35" t="s">
        <v>102</v>
      </c>
      <c r="BU21" s="37"/>
      <c r="BV21" s="31">
        <v>5709355</v>
      </c>
      <c r="BW21" s="32">
        <v>1000</v>
      </c>
      <c r="BX21" s="33">
        <v>1100</v>
      </c>
      <c r="BY21" s="34" t="s">
        <v>29</v>
      </c>
      <c r="BZ21" s="35" t="s">
        <v>255</v>
      </c>
      <c r="CA21" s="37"/>
      <c r="CB21" s="31"/>
      <c r="CC21" s="32"/>
      <c r="CD21" s="33"/>
      <c r="CE21" s="34"/>
      <c r="CF21" s="35"/>
      <c r="CG21" s="30"/>
      <c r="CH21" s="31"/>
      <c r="CI21" s="32"/>
      <c r="CJ21" s="33"/>
      <c r="CK21" s="34"/>
      <c r="CL21" s="35"/>
      <c r="CM21" s="36"/>
      <c r="CN21" s="31"/>
      <c r="CO21" s="32"/>
      <c r="CP21" s="33"/>
      <c r="CQ21" s="34"/>
      <c r="CR21" s="35"/>
      <c r="CS21" s="37"/>
      <c r="CT21" s="38" t="s">
        <v>256</v>
      </c>
      <c r="CU21" s="32">
        <v>1000</v>
      </c>
      <c r="CV21" s="33">
        <v>1100</v>
      </c>
      <c r="CW21" s="34" t="s">
        <v>26</v>
      </c>
      <c r="CX21" s="35" t="s">
        <v>257</v>
      </c>
      <c r="CY21" s="37"/>
      <c r="CZ21" s="31">
        <v>5703385</v>
      </c>
      <c r="DA21" s="42">
        <v>30</v>
      </c>
      <c r="DB21" s="43">
        <v>530</v>
      </c>
      <c r="DC21" s="55" t="s">
        <v>39</v>
      </c>
      <c r="DD21" s="44" t="s">
        <v>220</v>
      </c>
      <c r="DE21" s="37"/>
      <c r="DF21" s="31"/>
      <c r="DG21" s="32"/>
      <c r="DH21" s="33"/>
      <c r="DI21" s="34"/>
      <c r="DJ21" s="35"/>
      <c r="DK21" s="37"/>
      <c r="DL21" s="31"/>
      <c r="DM21" s="32"/>
      <c r="DN21" s="33"/>
      <c r="DO21" s="34"/>
      <c r="DP21" s="78"/>
      <c r="DQ21" s="37"/>
      <c r="DR21" s="31"/>
      <c r="DS21" s="32"/>
      <c r="DT21" s="33"/>
      <c r="DU21" s="34"/>
      <c r="DV21" s="35"/>
      <c r="DW21" s="30"/>
      <c r="DX21" s="31"/>
      <c r="DY21" s="32"/>
      <c r="DZ21" s="33"/>
      <c r="EA21" s="34"/>
      <c r="EB21" s="35"/>
      <c r="EC21" s="36"/>
      <c r="ED21" s="31"/>
      <c r="EE21" s="32"/>
      <c r="EF21" s="33"/>
      <c r="EG21" s="34"/>
      <c r="EH21" s="35"/>
      <c r="EI21" s="37"/>
      <c r="EJ21" s="31"/>
      <c r="EK21" s="32"/>
      <c r="EL21" s="33"/>
      <c r="EM21" s="34"/>
      <c r="EN21" s="35"/>
      <c r="EO21" s="37"/>
      <c r="EP21" s="38" t="s">
        <v>258</v>
      </c>
      <c r="EQ21" s="42">
        <v>1300</v>
      </c>
      <c r="ER21" s="43">
        <v>1320</v>
      </c>
      <c r="ES21" s="55" t="s">
        <v>95</v>
      </c>
      <c r="ET21" s="44" t="s">
        <v>259</v>
      </c>
      <c r="EU21" s="37"/>
      <c r="EV21" s="31"/>
      <c r="EW21" s="32"/>
      <c r="EX21" s="33"/>
      <c r="EY21" s="34"/>
      <c r="EZ21" s="35"/>
      <c r="FA21" s="37"/>
      <c r="FB21" s="31"/>
      <c r="FC21" s="32"/>
      <c r="FD21" s="33"/>
      <c r="FE21" s="34"/>
      <c r="FF21" s="40"/>
      <c r="FG21" s="37"/>
      <c r="FH21" s="31"/>
      <c r="FI21" s="32"/>
      <c r="FJ21" s="33"/>
      <c r="FK21" s="34"/>
      <c r="FL21" s="35"/>
      <c r="FM21" s="11"/>
    </row>
    <row r="22" spans="1:169" s="41" customFormat="1" ht="13.5" customHeight="1" x14ac:dyDescent="0.2">
      <c r="A22" s="30"/>
      <c r="B22" s="45">
        <v>5682958</v>
      </c>
      <c r="C22" s="46">
        <v>900</v>
      </c>
      <c r="D22" s="47">
        <v>930</v>
      </c>
      <c r="E22" s="34" t="s">
        <v>26</v>
      </c>
      <c r="F22" s="48">
        <v>6966</v>
      </c>
      <c r="G22" s="36"/>
      <c r="H22" s="68">
        <v>5692519</v>
      </c>
      <c r="I22" s="59">
        <v>630</v>
      </c>
      <c r="J22" s="60">
        <v>830</v>
      </c>
      <c r="K22" s="61" t="s">
        <v>192</v>
      </c>
      <c r="L22" s="62">
        <v>4773</v>
      </c>
      <c r="M22" s="37"/>
      <c r="N22" s="38" t="s">
        <v>141</v>
      </c>
      <c r="O22" s="32">
        <v>1400</v>
      </c>
      <c r="P22" s="33">
        <v>1500</v>
      </c>
      <c r="Q22" s="34" t="s">
        <v>49</v>
      </c>
      <c r="R22" s="35" t="s">
        <v>142</v>
      </c>
      <c r="S22" s="37"/>
      <c r="T22" s="38" t="s">
        <v>170</v>
      </c>
      <c r="U22" s="32">
        <v>30</v>
      </c>
      <c r="V22" s="33">
        <v>500</v>
      </c>
      <c r="W22" s="34" t="s">
        <v>120</v>
      </c>
      <c r="X22" s="35" t="s">
        <v>171</v>
      </c>
      <c r="Y22" s="37"/>
      <c r="Z22" s="38" t="s">
        <v>124</v>
      </c>
      <c r="AA22" s="32">
        <v>1330</v>
      </c>
      <c r="AB22" s="32">
        <v>1340</v>
      </c>
      <c r="AC22" s="34" t="s">
        <v>49</v>
      </c>
      <c r="AD22" s="35" t="s">
        <v>125</v>
      </c>
      <c r="AE22" s="37"/>
      <c r="AF22" s="38" t="s">
        <v>160</v>
      </c>
      <c r="AG22" s="42">
        <v>900</v>
      </c>
      <c r="AH22" s="43">
        <v>915</v>
      </c>
      <c r="AI22" s="34" t="s">
        <v>49</v>
      </c>
      <c r="AJ22" s="35" t="s">
        <v>161</v>
      </c>
      <c r="AK22" s="37"/>
      <c r="AL22" s="38" t="s">
        <v>85</v>
      </c>
      <c r="AM22" s="32">
        <v>30</v>
      </c>
      <c r="AN22" s="33">
        <v>500</v>
      </c>
      <c r="AO22" s="34" t="s">
        <v>64</v>
      </c>
      <c r="AP22" s="35" t="s">
        <v>86</v>
      </c>
      <c r="AQ22" s="30"/>
      <c r="AR22" s="31"/>
      <c r="AS22" s="32"/>
      <c r="AT22" s="33"/>
      <c r="AU22" s="34"/>
      <c r="AV22" s="35"/>
      <c r="AW22" s="36"/>
      <c r="AX22" s="53"/>
      <c r="AY22" s="32"/>
      <c r="AZ22" s="33"/>
      <c r="BA22" s="34"/>
      <c r="BB22" s="35"/>
      <c r="BC22" s="37"/>
      <c r="BD22" s="31">
        <v>5693981</v>
      </c>
      <c r="BE22" s="32">
        <v>10</v>
      </c>
      <c r="BF22" s="33">
        <v>455</v>
      </c>
      <c r="BG22" s="34" t="s">
        <v>95</v>
      </c>
      <c r="BH22" s="35" t="s">
        <v>151</v>
      </c>
      <c r="BI22" s="37"/>
      <c r="BJ22" s="31">
        <v>5697539</v>
      </c>
      <c r="BK22" s="32">
        <v>730</v>
      </c>
      <c r="BL22" s="33">
        <v>1730</v>
      </c>
      <c r="BM22" s="34" t="s">
        <v>29</v>
      </c>
      <c r="BN22" s="35" t="s">
        <v>242</v>
      </c>
      <c r="BO22" s="37"/>
      <c r="BP22" s="38" t="s">
        <v>82</v>
      </c>
      <c r="BQ22" s="32">
        <v>830</v>
      </c>
      <c r="BR22" s="33">
        <v>1130</v>
      </c>
      <c r="BS22" s="34" t="s">
        <v>29</v>
      </c>
      <c r="BT22" s="35" t="s">
        <v>83</v>
      </c>
      <c r="BU22" s="37"/>
      <c r="BV22" s="64">
        <v>5708820</v>
      </c>
      <c r="BW22" s="42">
        <v>100</v>
      </c>
      <c r="BX22" s="43">
        <v>500</v>
      </c>
      <c r="BY22" s="55" t="s">
        <v>49</v>
      </c>
      <c r="BZ22" s="44">
        <v>27</v>
      </c>
      <c r="CA22" s="37"/>
      <c r="CB22" s="31"/>
      <c r="CC22" s="32"/>
      <c r="CD22" s="33"/>
      <c r="CE22" s="34"/>
      <c r="CF22" s="35"/>
      <c r="CG22" s="30"/>
      <c r="CH22" s="31"/>
      <c r="CI22" s="32"/>
      <c r="CJ22" s="33"/>
      <c r="CK22" s="34"/>
      <c r="CL22" s="35"/>
      <c r="CM22" s="36"/>
      <c r="CN22" s="53"/>
      <c r="CO22" s="32"/>
      <c r="CP22" s="33"/>
      <c r="CQ22" s="34"/>
      <c r="CR22" s="35"/>
      <c r="CS22" s="37"/>
      <c r="CT22" s="38" t="s">
        <v>260</v>
      </c>
      <c r="CU22" s="32">
        <v>1200</v>
      </c>
      <c r="CV22" s="33">
        <v>1400</v>
      </c>
      <c r="CW22" s="34" t="s">
        <v>26</v>
      </c>
      <c r="CX22" s="35" t="s">
        <v>261</v>
      </c>
      <c r="CY22" s="37"/>
      <c r="CZ22" s="38" t="s">
        <v>238</v>
      </c>
      <c r="DA22" s="32">
        <v>900</v>
      </c>
      <c r="DB22" s="33">
        <v>915</v>
      </c>
      <c r="DC22" s="34" t="s">
        <v>39</v>
      </c>
      <c r="DD22" s="35" t="s">
        <v>239</v>
      </c>
      <c r="DE22" s="37"/>
      <c r="DF22" s="31"/>
      <c r="DG22" s="32"/>
      <c r="DH22" s="32"/>
      <c r="DI22" s="34"/>
      <c r="DJ22" s="35"/>
      <c r="DK22" s="37"/>
      <c r="DL22" s="64"/>
      <c r="DM22" s="32"/>
      <c r="DN22" s="32"/>
      <c r="DO22" s="34"/>
      <c r="DP22" s="65"/>
      <c r="DQ22" s="37"/>
      <c r="DR22" s="31"/>
      <c r="DS22" s="32"/>
      <c r="DT22" s="33"/>
      <c r="DU22" s="34"/>
      <c r="DV22" s="35"/>
      <c r="DW22" s="30"/>
      <c r="DX22" s="31"/>
      <c r="DY22" s="32"/>
      <c r="DZ22" s="33"/>
      <c r="EA22" s="34"/>
      <c r="EB22" s="35"/>
      <c r="EC22" s="36"/>
      <c r="ED22" s="53"/>
      <c r="EE22" s="32"/>
      <c r="EF22" s="33"/>
      <c r="EG22" s="34"/>
      <c r="EH22" s="35"/>
      <c r="EI22" s="37"/>
      <c r="EJ22" s="31"/>
      <c r="EK22" s="32"/>
      <c r="EL22" s="33"/>
      <c r="EM22" s="34"/>
      <c r="EN22" s="35"/>
      <c r="EO22" s="37"/>
      <c r="EP22" s="38" t="s">
        <v>262</v>
      </c>
      <c r="EQ22" s="32">
        <v>830</v>
      </c>
      <c r="ER22" s="33">
        <v>900</v>
      </c>
      <c r="ES22" s="34" t="s">
        <v>95</v>
      </c>
      <c r="ET22" s="35" t="s">
        <v>263</v>
      </c>
      <c r="EU22" s="37"/>
      <c r="EV22" s="31"/>
      <c r="EW22" s="32"/>
      <c r="EX22" s="32"/>
      <c r="EY22" s="34"/>
      <c r="EZ22" s="35"/>
      <c r="FA22" s="37"/>
      <c r="FB22" s="64"/>
      <c r="FC22" s="32"/>
      <c r="FD22" s="32"/>
      <c r="FE22" s="34"/>
      <c r="FF22" s="65"/>
      <c r="FG22" s="37"/>
      <c r="FH22" s="31"/>
      <c r="FI22" s="32"/>
      <c r="FJ22" s="33"/>
      <c r="FK22" s="34"/>
      <c r="FL22" s="35"/>
      <c r="FM22" s="11"/>
    </row>
    <row r="23" spans="1:169" s="41" customFormat="1" ht="13.5" customHeight="1" x14ac:dyDescent="0.2">
      <c r="A23" s="30"/>
      <c r="B23" s="38" t="s">
        <v>97</v>
      </c>
      <c r="C23" s="32">
        <v>930</v>
      </c>
      <c r="D23" s="33">
        <v>1000</v>
      </c>
      <c r="E23" s="34" t="s">
        <v>26</v>
      </c>
      <c r="F23" s="35" t="s">
        <v>98</v>
      </c>
      <c r="G23" s="36"/>
      <c r="H23" s="31">
        <v>5693764</v>
      </c>
      <c r="I23" s="32">
        <v>30</v>
      </c>
      <c r="J23" s="33">
        <v>630</v>
      </c>
      <c r="K23" s="34" t="s">
        <v>26</v>
      </c>
      <c r="L23" s="35" t="s">
        <v>264</v>
      </c>
      <c r="M23" s="37"/>
      <c r="N23" s="31">
        <v>5696889</v>
      </c>
      <c r="O23" s="32">
        <v>2345</v>
      </c>
      <c r="P23" s="33"/>
      <c r="Q23" s="34" t="s">
        <v>49</v>
      </c>
      <c r="R23" s="35" t="s">
        <v>233</v>
      </c>
      <c r="S23" s="37"/>
      <c r="T23" s="38" t="s">
        <v>179</v>
      </c>
      <c r="U23" s="32">
        <v>900</v>
      </c>
      <c r="V23" s="32">
        <v>1200</v>
      </c>
      <c r="W23" s="34" t="s">
        <v>44</v>
      </c>
      <c r="X23" s="35" t="s">
        <v>180</v>
      </c>
      <c r="Y23" s="37"/>
      <c r="Z23" s="31">
        <v>5696917</v>
      </c>
      <c r="AA23" s="32"/>
      <c r="AB23" s="33">
        <v>545</v>
      </c>
      <c r="AC23" s="34" t="s">
        <v>49</v>
      </c>
      <c r="AD23" s="35" t="s">
        <v>233</v>
      </c>
      <c r="AE23" s="37"/>
      <c r="AF23" s="31">
        <v>5698350</v>
      </c>
      <c r="AG23" s="32">
        <v>1000</v>
      </c>
      <c r="AH23" s="33">
        <v>1010</v>
      </c>
      <c r="AI23" s="34" t="s">
        <v>49</v>
      </c>
      <c r="AJ23" s="73">
        <v>345</v>
      </c>
      <c r="AK23" s="37"/>
      <c r="AL23" s="56" t="s">
        <v>105</v>
      </c>
      <c r="AM23" s="32">
        <v>30</v>
      </c>
      <c r="AN23" s="33">
        <v>500</v>
      </c>
      <c r="AO23" s="34" t="s">
        <v>64</v>
      </c>
      <c r="AP23" s="35" t="s">
        <v>106</v>
      </c>
      <c r="AQ23" s="30"/>
      <c r="AR23" s="31"/>
      <c r="AS23" s="32"/>
      <c r="AT23" s="33"/>
      <c r="AU23" s="34"/>
      <c r="AV23" s="35"/>
      <c r="AW23" s="36"/>
      <c r="AX23" s="77"/>
      <c r="AY23" s="32"/>
      <c r="AZ23" s="33"/>
      <c r="BA23" s="34"/>
      <c r="BB23" s="35"/>
      <c r="BC23" s="37"/>
      <c r="BD23" s="38" t="s">
        <v>63</v>
      </c>
      <c r="BE23" s="32">
        <v>920</v>
      </c>
      <c r="BF23" s="33">
        <v>935</v>
      </c>
      <c r="BG23" s="34" t="s">
        <v>64</v>
      </c>
      <c r="BH23" s="35" t="s">
        <v>65</v>
      </c>
      <c r="BI23" s="37"/>
      <c r="BJ23" s="31">
        <v>5705268</v>
      </c>
      <c r="BK23" s="32"/>
      <c r="BL23" s="32">
        <v>600</v>
      </c>
      <c r="BM23" s="34" t="s">
        <v>29</v>
      </c>
      <c r="BN23" s="35" t="s">
        <v>157</v>
      </c>
      <c r="BO23" s="37"/>
      <c r="BP23" s="31">
        <v>5709354</v>
      </c>
      <c r="BQ23" s="32">
        <v>1200</v>
      </c>
      <c r="BR23" s="33">
        <v>1300</v>
      </c>
      <c r="BS23" s="34" t="s">
        <v>29</v>
      </c>
      <c r="BT23" s="35" t="s">
        <v>207</v>
      </c>
      <c r="BU23" s="37"/>
      <c r="BV23" s="56" t="s">
        <v>160</v>
      </c>
      <c r="BW23" s="32">
        <v>900</v>
      </c>
      <c r="BX23" s="33">
        <v>915</v>
      </c>
      <c r="BY23" s="34" t="s">
        <v>49</v>
      </c>
      <c r="BZ23" s="35" t="s">
        <v>161</v>
      </c>
      <c r="CA23" s="37"/>
      <c r="CB23" s="54"/>
      <c r="CC23" s="42"/>
      <c r="CD23" s="43"/>
      <c r="CE23" s="55"/>
      <c r="CF23" s="44"/>
      <c r="CG23" s="30"/>
      <c r="CH23" s="31"/>
      <c r="CI23" s="32"/>
      <c r="CJ23" s="33"/>
      <c r="CK23" s="34"/>
      <c r="CL23" s="35"/>
      <c r="CM23" s="36"/>
      <c r="CN23" s="77"/>
      <c r="CO23" s="32"/>
      <c r="CP23" s="33"/>
      <c r="CQ23" s="34"/>
      <c r="CR23" s="35"/>
      <c r="CS23" s="37"/>
      <c r="CT23" s="31">
        <v>5692443</v>
      </c>
      <c r="CU23" s="32">
        <v>900</v>
      </c>
      <c r="CV23" s="33">
        <v>1200</v>
      </c>
      <c r="CW23" s="34" t="s">
        <v>39</v>
      </c>
      <c r="CX23" s="35">
        <v>3269</v>
      </c>
      <c r="CY23" s="37"/>
      <c r="CZ23" s="31">
        <v>5704794</v>
      </c>
      <c r="DA23" s="32">
        <v>900</v>
      </c>
      <c r="DB23" s="32">
        <v>1200</v>
      </c>
      <c r="DC23" s="34" t="s">
        <v>39</v>
      </c>
      <c r="DD23" s="35">
        <v>3269</v>
      </c>
      <c r="DE23" s="37"/>
      <c r="DF23" s="31"/>
      <c r="DG23" s="32"/>
      <c r="DH23" s="33"/>
      <c r="DI23" s="34"/>
      <c r="DJ23" s="35"/>
      <c r="DK23" s="37"/>
      <c r="DL23" s="31"/>
      <c r="DM23" s="32"/>
      <c r="DN23" s="33"/>
      <c r="DO23" s="34"/>
      <c r="DP23" s="73"/>
      <c r="DQ23" s="37"/>
      <c r="DR23" s="54"/>
      <c r="DS23" s="42"/>
      <c r="DT23" s="43"/>
      <c r="DU23" s="55"/>
      <c r="DV23" s="44"/>
      <c r="DW23" s="30"/>
      <c r="DX23" s="31"/>
      <c r="DY23" s="32"/>
      <c r="DZ23" s="33"/>
      <c r="EA23" s="34"/>
      <c r="EB23" s="35"/>
      <c r="EC23" s="36"/>
      <c r="ED23" s="77"/>
      <c r="EE23" s="32"/>
      <c r="EF23" s="33"/>
      <c r="EG23" s="34"/>
      <c r="EH23" s="35"/>
      <c r="EI23" s="37"/>
      <c r="EJ23" s="31"/>
      <c r="EK23" s="32"/>
      <c r="EL23" s="33"/>
      <c r="EM23" s="34"/>
      <c r="EN23" s="35"/>
      <c r="EO23" s="37"/>
      <c r="EP23" s="38" t="s">
        <v>265</v>
      </c>
      <c r="EQ23" s="32">
        <v>900</v>
      </c>
      <c r="ER23" s="32">
        <v>930</v>
      </c>
      <c r="ES23" s="34" t="s">
        <v>95</v>
      </c>
      <c r="ET23" s="35" t="s">
        <v>266</v>
      </c>
      <c r="EU23" s="37"/>
      <c r="EV23" s="31"/>
      <c r="EW23" s="32"/>
      <c r="EX23" s="33"/>
      <c r="EY23" s="34"/>
      <c r="EZ23" s="35"/>
      <c r="FA23" s="37"/>
      <c r="FB23" s="31"/>
      <c r="FC23" s="32"/>
      <c r="FD23" s="33"/>
      <c r="FE23" s="34"/>
      <c r="FF23" s="73"/>
      <c r="FG23" s="37"/>
      <c r="FH23" s="54"/>
      <c r="FI23" s="42"/>
      <c r="FJ23" s="43"/>
      <c r="FK23" s="55"/>
      <c r="FL23" s="44"/>
      <c r="FM23" s="11"/>
    </row>
    <row r="24" spans="1:169" s="41" customFormat="1" ht="13.5" customHeight="1" x14ac:dyDescent="0.2">
      <c r="A24" s="30"/>
      <c r="B24" s="31">
        <v>5682964</v>
      </c>
      <c r="C24" s="32">
        <v>930</v>
      </c>
      <c r="D24" s="33">
        <v>1000</v>
      </c>
      <c r="E24" s="34" t="s">
        <v>26</v>
      </c>
      <c r="F24" s="35">
        <v>6971</v>
      </c>
      <c r="G24" s="36"/>
      <c r="H24" s="53"/>
      <c r="I24" s="32"/>
      <c r="J24" s="33"/>
      <c r="K24" s="34"/>
      <c r="L24" s="35"/>
      <c r="M24" s="37"/>
      <c r="N24" s="38" t="s">
        <v>38</v>
      </c>
      <c r="O24" s="32">
        <v>1100</v>
      </c>
      <c r="P24" s="33">
        <v>1130</v>
      </c>
      <c r="Q24" s="34" t="s">
        <v>39</v>
      </c>
      <c r="R24" s="35" t="s">
        <v>40</v>
      </c>
      <c r="S24" s="37"/>
      <c r="T24" s="49">
        <v>5700489</v>
      </c>
      <c r="U24" s="42">
        <v>900</v>
      </c>
      <c r="V24" s="43">
        <v>1400</v>
      </c>
      <c r="W24" s="55" t="s">
        <v>29</v>
      </c>
      <c r="X24" s="44" t="s">
        <v>267</v>
      </c>
      <c r="Y24" s="37"/>
      <c r="Z24" s="31">
        <v>5697053</v>
      </c>
      <c r="AA24" s="32"/>
      <c r="AB24" s="33">
        <v>600</v>
      </c>
      <c r="AC24" s="34" t="s">
        <v>39</v>
      </c>
      <c r="AD24" s="35" t="s">
        <v>268</v>
      </c>
      <c r="AE24" s="37"/>
      <c r="AF24" s="38" t="s">
        <v>172</v>
      </c>
      <c r="AG24" s="32">
        <v>1100</v>
      </c>
      <c r="AH24" s="33">
        <v>1145</v>
      </c>
      <c r="AI24" s="34" t="s">
        <v>49</v>
      </c>
      <c r="AJ24" s="65" t="s">
        <v>173</v>
      </c>
      <c r="AK24" s="37"/>
      <c r="AL24" s="31">
        <v>5694677</v>
      </c>
      <c r="AM24" s="32">
        <v>5</v>
      </c>
      <c r="AN24" s="33">
        <v>230</v>
      </c>
      <c r="AO24" s="34" t="s">
        <v>192</v>
      </c>
      <c r="AP24" s="35">
        <v>4919</v>
      </c>
      <c r="AQ24" s="30"/>
      <c r="AR24" s="31"/>
      <c r="AS24" s="32"/>
      <c r="AT24" s="33"/>
      <c r="AU24" s="34"/>
      <c r="AV24" s="35"/>
      <c r="AW24" s="36"/>
      <c r="AX24" s="77"/>
      <c r="AY24" s="32"/>
      <c r="AZ24" s="33"/>
      <c r="BA24" s="34"/>
      <c r="BB24" s="40"/>
      <c r="BC24" s="37"/>
      <c r="BD24" s="38" t="s">
        <v>269</v>
      </c>
      <c r="BE24" s="32">
        <v>1010</v>
      </c>
      <c r="BF24" s="33">
        <v>1020</v>
      </c>
      <c r="BG24" s="34" t="s">
        <v>64</v>
      </c>
      <c r="BH24" s="35" t="s">
        <v>270</v>
      </c>
      <c r="BI24" s="37"/>
      <c r="BJ24" s="31">
        <v>5703607</v>
      </c>
      <c r="BK24" s="42">
        <v>900</v>
      </c>
      <c r="BL24" s="43">
        <v>1530</v>
      </c>
      <c r="BM24" s="55" t="s">
        <v>49</v>
      </c>
      <c r="BN24" s="44">
        <v>100</v>
      </c>
      <c r="BO24" s="37"/>
      <c r="BP24" s="31">
        <v>5708819</v>
      </c>
      <c r="BQ24" s="32">
        <v>100</v>
      </c>
      <c r="BR24" s="33">
        <v>500</v>
      </c>
      <c r="BS24" s="34" t="s">
        <v>49</v>
      </c>
      <c r="BT24" s="35">
        <v>27</v>
      </c>
      <c r="BU24" s="37"/>
      <c r="BV24" s="38" t="s">
        <v>172</v>
      </c>
      <c r="BW24" s="32">
        <v>1100</v>
      </c>
      <c r="BX24" s="33">
        <v>1145</v>
      </c>
      <c r="BY24" s="34" t="s">
        <v>49</v>
      </c>
      <c r="BZ24" s="35" t="s">
        <v>173</v>
      </c>
      <c r="CA24" s="37"/>
      <c r="CB24" s="31"/>
      <c r="CC24" s="32"/>
      <c r="CD24" s="33"/>
      <c r="CE24" s="34"/>
      <c r="CF24" s="35"/>
      <c r="CG24" s="30"/>
      <c r="CH24" s="31"/>
      <c r="CI24" s="32"/>
      <c r="CJ24" s="33"/>
      <c r="CK24" s="34"/>
      <c r="CL24" s="35"/>
      <c r="CM24" s="36"/>
      <c r="CN24" s="77"/>
      <c r="CO24" s="32"/>
      <c r="CP24" s="33"/>
      <c r="CQ24" s="34"/>
      <c r="CR24" s="40"/>
      <c r="CS24" s="37"/>
      <c r="CT24" s="31">
        <v>5692447</v>
      </c>
      <c r="CU24" s="32">
        <v>1215</v>
      </c>
      <c r="CV24" s="33">
        <v>1515</v>
      </c>
      <c r="CW24" s="34" t="s">
        <v>39</v>
      </c>
      <c r="CX24" s="35">
        <v>3272</v>
      </c>
      <c r="CY24" s="37"/>
      <c r="CZ24" s="38" t="s">
        <v>221</v>
      </c>
      <c r="DA24" s="42">
        <v>1000</v>
      </c>
      <c r="DB24" s="43">
        <v>1100</v>
      </c>
      <c r="DC24" s="55" t="s">
        <v>39</v>
      </c>
      <c r="DD24" s="44" t="s">
        <v>222</v>
      </c>
      <c r="DE24" s="37"/>
      <c r="DF24" s="31"/>
      <c r="DG24" s="32"/>
      <c r="DH24" s="33"/>
      <c r="DI24" s="34"/>
      <c r="DJ24" s="35"/>
      <c r="DK24" s="37"/>
      <c r="DL24" s="31"/>
      <c r="DM24" s="32"/>
      <c r="DN24" s="33"/>
      <c r="DO24" s="34"/>
      <c r="DP24" s="65"/>
      <c r="DQ24" s="37"/>
      <c r="DR24" s="31"/>
      <c r="DS24" s="32"/>
      <c r="DT24" s="33"/>
      <c r="DU24" s="34"/>
      <c r="DV24" s="35"/>
      <c r="DW24" s="36"/>
      <c r="DX24" s="31"/>
      <c r="DY24" s="32"/>
      <c r="DZ24" s="33"/>
      <c r="EA24" s="34"/>
      <c r="EB24" s="35"/>
      <c r="EC24" s="36"/>
      <c r="ED24" s="77"/>
      <c r="EE24" s="32"/>
      <c r="EF24" s="33"/>
      <c r="EG24" s="34"/>
      <c r="EH24" s="40"/>
      <c r="EI24" s="37"/>
      <c r="EJ24" s="31"/>
      <c r="EK24" s="32"/>
      <c r="EL24" s="33"/>
      <c r="EM24" s="34"/>
      <c r="EN24" s="35"/>
      <c r="EO24" s="37"/>
      <c r="EP24" s="38" t="s">
        <v>271</v>
      </c>
      <c r="EQ24" s="42">
        <v>1230</v>
      </c>
      <c r="ER24" s="43">
        <v>1400</v>
      </c>
      <c r="ES24" s="55" t="s">
        <v>64</v>
      </c>
      <c r="ET24" s="44" t="s">
        <v>272</v>
      </c>
      <c r="EU24" s="37"/>
      <c r="EV24" s="31"/>
      <c r="EW24" s="32"/>
      <c r="EX24" s="33"/>
      <c r="EY24" s="34"/>
      <c r="EZ24" s="35"/>
      <c r="FA24" s="37"/>
      <c r="FB24" s="31"/>
      <c r="FC24" s="32"/>
      <c r="FD24" s="33"/>
      <c r="FE24" s="34"/>
      <c r="FF24" s="65"/>
      <c r="FG24" s="37"/>
      <c r="FH24" s="31"/>
      <c r="FI24" s="32"/>
      <c r="FJ24" s="33"/>
      <c r="FK24" s="34"/>
      <c r="FL24" s="35"/>
      <c r="FM24" s="11"/>
    </row>
    <row r="25" spans="1:169" s="41" customFormat="1" ht="13.5" customHeight="1" x14ac:dyDescent="0.2">
      <c r="A25" s="30"/>
      <c r="B25" s="38" t="s">
        <v>117</v>
      </c>
      <c r="C25" s="32">
        <v>1000</v>
      </c>
      <c r="D25" s="33">
        <v>1030</v>
      </c>
      <c r="E25" s="34" t="s">
        <v>26</v>
      </c>
      <c r="F25" s="35" t="s">
        <v>118</v>
      </c>
      <c r="G25" s="36"/>
      <c r="H25" s="31"/>
      <c r="I25" s="32"/>
      <c r="J25" s="33"/>
      <c r="K25" s="34"/>
      <c r="L25" s="35"/>
      <c r="M25" s="37"/>
      <c r="N25" s="31">
        <v>5699754</v>
      </c>
      <c r="O25" s="32">
        <v>1100</v>
      </c>
      <c r="P25" s="33">
        <v>1120</v>
      </c>
      <c r="Q25" s="34" t="s">
        <v>39</v>
      </c>
      <c r="R25" s="35" t="s">
        <v>273</v>
      </c>
      <c r="S25" s="37"/>
      <c r="T25" s="49">
        <v>5700490</v>
      </c>
      <c r="U25" s="32">
        <v>900</v>
      </c>
      <c r="V25" s="33">
        <v>1400</v>
      </c>
      <c r="W25" s="34" t="s">
        <v>29</v>
      </c>
      <c r="X25" s="44" t="s">
        <v>274</v>
      </c>
      <c r="Y25" s="37"/>
      <c r="Z25" s="31">
        <v>5693949</v>
      </c>
      <c r="AA25" s="32">
        <v>10</v>
      </c>
      <c r="AB25" s="33">
        <v>455</v>
      </c>
      <c r="AC25" s="34" t="s">
        <v>95</v>
      </c>
      <c r="AD25" s="35" t="s">
        <v>223</v>
      </c>
      <c r="AE25" s="37"/>
      <c r="AF25" s="31">
        <v>5698351</v>
      </c>
      <c r="AG25" s="32">
        <v>1210</v>
      </c>
      <c r="AH25" s="33">
        <v>1220</v>
      </c>
      <c r="AI25" s="34" t="s">
        <v>49</v>
      </c>
      <c r="AJ25" s="73">
        <v>345</v>
      </c>
      <c r="AK25" s="37"/>
      <c r="AL25" s="31">
        <v>5704222</v>
      </c>
      <c r="AM25" s="32">
        <v>730</v>
      </c>
      <c r="AN25" s="33">
        <v>830</v>
      </c>
      <c r="AO25" s="34" t="s">
        <v>26</v>
      </c>
      <c r="AP25" s="35" t="s">
        <v>275</v>
      </c>
      <c r="AQ25" s="30"/>
      <c r="AR25" s="31"/>
      <c r="AS25" s="32"/>
      <c r="AT25" s="33"/>
      <c r="AU25" s="34"/>
      <c r="AV25" s="35"/>
      <c r="AW25" s="36"/>
      <c r="AX25" s="31"/>
      <c r="AY25" s="32"/>
      <c r="AZ25" s="33"/>
      <c r="BA25" s="34"/>
      <c r="BB25" s="35"/>
      <c r="BC25" s="37"/>
      <c r="BD25" s="38" t="s">
        <v>87</v>
      </c>
      <c r="BE25" s="32">
        <v>1030</v>
      </c>
      <c r="BF25" s="33">
        <v>1100</v>
      </c>
      <c r="BG25" s="34" t="s">
        <v>64</v>
      </c>
      <c r="BH25" s="35" t="s">
        <v>88</v>
      </c>
      <c r="BI25" s="37"/>
      <c r="BJ25" s="38" t="s">
        <v>189</v>
      </c>
      <c r="BK25" s="32">
        <v>1000</v>
      </c>
      <c r="BL25" s="33">
        <v>1500</v>
      </c>
      <c r="BM25" s="34" t="s">
        <v>39</v>
      </c>
      <c r="BN25" s="44" t="s">
        <v>190</v>
      </c>
      <c r="BO25" s="37"/>
      <c r="BP25" s="31">
        <v>5708225</v>
      </c>
      <c r="BQ25" s="32">
        <v>1015</v>
      </c>
      <c r="BR25" s="33">
        <v>1115</v>
      </c>
      <c r="BS25" s="34" t="s">
        <v>49</v>
      </c>
      <c r="BT25" s="35">
        <v>139</v>
      </c>
      <c r="BU25" s="37"/>
      <c r="BV25" s="31">
        <v>5698316</v>
      </c>
      <c r="BW25" s="32">
        <v>10</v>
      </c>
      <c r="BX25" s="33">
        <v>455</v>
      </c>
      <c r="BY25" s="34" t="s">
        <v>95</v>
      </c>
      <c r="BZ25" s="35" t="s">
        <v>151</v>
      </c>
      <c r="CA25" s="37"/>
      <c r="CB25" s="31"/>
      <c r="CC25" s="32"/>
      <c r="CD25" s="33"/>
      <c r="CE25" s="34"/>
      <c r="CF25" s="35"/>
      <c r="CG25" s="30"/>
      <c r="CH25" s="31"/>
      <c r="CI25" s="32"/>
      <c r="CJ25" s="33"/>
      <c r="CK25" s="34"/>
      <c r="CL25" s="35"/>
      <c r="CM25" s="36"/>
      <c r="CN25" s="31"/>
      <c r="CO25" s="32"/>
      <c r="CP25" s="33"/>
      <c r="CQ25" s="34"/>
      <c r="CR25" s="35"/>
      <c r="CS25" s="37"/>
      <c r="CT25" s="31">
        <v>5701509</v>
      </c>
      <c r="CU25" s="32">
        <v>730</v>
      </c>
      <c r="CV25" s="33">
        <v>1500</v>
      </c>
      <c r="CW25" s="34" t="s">
        <v>13</v>
      </c>
      <c r="CX25" s="35">
        <v>3611</v>
      </c>
      <c r="CY25" s="37"/>
      <c r="CZ25" s="38" t="s">
        <v>229</v>
      </c>
      <c r="DA25" s="32">
        <v>1100</v>
      </c>
      <c r="DB25" s="33">
        <v>1200</v>
      </c>
      <c r="DC25" s="34" t="s">
        <v>39</v>
      </c>
      <c r="DD25" s="44" t="s">
        <v>230</v>
      </c>
      <c r="DE25" s="37"/>
      <c r="DF25" s="31"/>
      <c r="DG25" s="32"/>
      <c r="DH25" s="33"/>
      <c r="DI25" s="34"/>
      <c r="DJ25" s="35"/>
      <c r="DK25" s="37"/>
      <c r="DL25" s="31"/>
      <c r="DM25" s="32"/>
      <c r="DN25" s="33"/>
      <c r="DO25" s="34"/>
      <c r="DP25" s="73"/>
      <c r="DQ25" s="37"/>
      <c r="DR25" s="31"/>
      <c r="DS25" s="32"/>
      <c r="DT25" s="33"/>
      <c r="DU25" s="34"/>
      <c r="DV25" s="35"/>
      <c r="DW25" s="36"/>
      <c r="DX25" s="31"/>
      <c r="DY25" s="32"/>
      <c r="DZ25" s="33"/>
      <c r="EA25" s="34"/>
      <c r="EB25" s="35"/>
      <c r="EC25" s="36"/>
      <c r="ED25" s="31"/>
      <c r="EE25" s="32"/>
      <c r="EF25" s="33"/>
      <c r="EG25" s="34"/>
      <c r="EH25" s="35"/>
      <c r="EI25" s="37"/>
      <c r="EJ25" s="31"/>
      <c r="EK25" s="32"/>
      <c r="EL25" s="33"/>
      <c r="EM25" s="34"/>
      <c r="EN25" s="35"/>
      <c r="EO25" s="37"/>
      <c r="EP25" s="38" t="s">
        <v>276</v>
      </c>
      <c r="EQ25" s="32">
        <v>1100</v>
      </c>
      <c r="ER25" s="33">
        <v>1110</v>
      </c>
      <c r="ES25" s="34" t="s">
        <v>64</v>
      </c>
      <c r="ET25" s="44" t="s">
        <v>277</v>
      </c>
      <c r="EU25" s="37"/>
      <c r="EV25" s="31"/>
      <c r="EW25" s="32"/>
      <c r="EX25" s="33"/>
      <c r="EY25" s="34"/>
      <c r="EZ25" s="35"/>
      <c r="FA25" s="37"/>
      <c r="FB25" s="31"/>
      <c r="FC25" s="32"/>
      <c r="FD25" s="33"/>
      <c r="FE25" s="34"/>
      <c r="FF25" s="73"/>
      <c r="FG25" s="37"/>
      <c r="FH25" s="31"/>
      <c r="FI25" s="32"/>
      <c r="FJ25" s="33"/>
      <c r="FK25" s="34"/>
      <c r="FL25" s="35"/>
      <c r="FM25" s="11"/>
    </row>
    <row r="26" spans="1:169" s="41" customFormat="1" ht="13.5" customHeight="1" x14ac:dyDescent="0.2">
      <c r="A26" s="30"/>
      <c r="B26" s="38" t="s">
        <v>137</v>
      </c>
      <c r="C26" s="32">
        <v>1030</v>
      </c>
      <c r="D26" s="33">
        <v>1130</v>
      </c>
      <c r="E26" s="34" t="s">
        <v>26</v>
      </c>
      <c r="F26" s="35" t="s">
        <v>138</v>
      </c>
      <c r="G26" s="36"/>
      <c r="H26" s="53"/>
      <c r="I26" s="32"/>
      <c r="J26" s="33"/>
      <c r="K26" s="34"/>
      <c r="L26" s="35"/>
      <c r="M26" s="37"/>
      <c r="N26" s="31">
        <v>5693901</v>
      </c>
      <c r="O26" s="32">
        <v>2330</v>
      </c>
      <c r="P26" s="33"/>
      <c r="Q26" s="34" t="s">
        <v>39</v>
      </c>
      <c r="R26" s="35" t="s">
        <v>268</v>
      </c>
      <c r="S26" s="37"/>
      <c r="T26" s="49">
        <v>5700553</v>
      </c>
      <c r="U26" s="50">
        <v>2300</v>
      </c>
      <c r="V26" s="75"/>
      <c r="W26" s="51" t="s">
        <v>29</v>
      </c>
      <c r="X26" s="52" t="s">
        <v>175</v>
      </c>
      <c r="Y26" s="37"/>
      <c r="Z26" s="31">
        <v>5687318</v>
      </c>
      <c r="AA26" s="42">
        <v>30</v>
      </c>
      <c r="AB26" s="43">
        <v>100</v>
      </c>
      <c r="AC26" s="34" t="s">
        <v>95</v>
      </c>
      <c r="AD26" s="35" t="s">
        <v>232</v>
      </c>
      <c r="AE26" s="37"/>
      <c r="AF26" s="31">
        <v>5699390</v>
      </c>
      <c r="AG26" s="32">
        <v>10</v>
      </c>
      <c r="AH26" s="33">
        <v>530</v>
      </c>
      <c r="AI26" s="55" t="s">
        <v>39</v>
      </c>
      <c r="AJ26" s="35" t="s">
        <v>206</v>
      </c>
      <c r="AK26" s="37"/>
      <c r="AL26" s="31"/>
      <c r="AM26" s="32"/>
      <c r="AN26" s="33"/>
      <c r="AO26" s="34"/>
      <c r="AP26" s="40"/>
      <c r="AQ26" s="30"/>
      <c r="AR26" s="31"/>
      <c r="AS26" s="32"/>
      <c r="AT26" s="33"/>
      <c r="AU26" s="34"/>
      <c r="AV26" s="35"/>
      <c r="AW26" s="36"/>
      <c r="AX26" s="53"/>
      <c r="AY26" s="32"/>
      <c r="AZ26" s="33"/>
      <c r="BA26" s="34"/>
      <c r="BB26" s="35"/>
      <c r="BC26" s="37"/>
      <c r="BD26" s="38" t="s">
        <v>107</v>
      </c>
      <c r="BE26" s="32">
        <v>1100</v>
      </c>
      <c r="BF26" s="33">
        <v>1130</v>
      </c>
      <c r="BG26" s="34" t="s">
        <v>64</v>
      </c>
      <c r="BH26" s="35" t="s">
        <v>108</v>
      </c>
      <c r="BI26" s="37"/>
      <c r="BJ26" s="38" t="s">
        <v>200</v>
      </c>
      <c r="BK26" s="32">
        <v>1000</v>
      </c>
      <c r="BL26" s="33">
        <v>1500</v>
      </c>
      <c r="BM26" s="34" t="s">
        <v>39</v>
      </c>
      <c r="BN26" s="35" t="s">
        <v>201</v>
      </c>
      <c r="BO26" s="37"/>
      <c r="BP26" s="38" t="s">
        <v>143</v>
      </c>
      <c r="BQ26" s="32">
        <v>1130</v>
      </c>
      <c r="BR26" s="33">
        <v>1150</v>
      </c>
      <c r="BS26" s="34" t="s">
        <v>49</v>
      </c>
      <c r="BT26" s="35" t="s">
        <v>144</v>
      </c>
      <c r="BU26" s="37"/>
      <c r="BV26" s="31">
        <v>5707772</v>
      </c>
      <c r="BW26" s="32">
        <v>900</v>
      </c>
      <c r="BX26" s="33">
        <v>1400</v>
      </c>
      <c r="BY26" s="34" t="s">
        <v>95</v>
      </c>
      <c r="BZ26" s="73">
        <v>3332</v>
      </c>
      <c r="CA26" s="37"/>
      <c r="CB26" s="31"/>
      <c r="CC26" s="32"/>
      <c r="CD26" s="33"/>
      <c r="CE26" s="34"/>
      <c r="CF26" s="40"/>
      <c r="CG26" s="30"/>
      <c r="CH26" s="31"/>
      <c r="CI26" s="32"/>
      <c r="CJ26" s="33"/>
      <c r="CK26" s="34"/>
      <c r="CL26" s="35"/>
      <c r="CM26" s="36"/>
      <c r="CN26" s="53"/>
      <c r="CO26" s="32"/>
      <c r="CP26" s="33"/>
      <c r="CQ26" s="34"/>
      <c r="CR26" s="35"/>
      <c r="CS26" s="37"/>
      <c r="CT26" s="31">
        <v>5702437</v>
      </c>
      <c r="CU26" s="32">
        <v>2045</v>
      </c>
      <c r="CV26" s="33">
        <v>2130</v>
      </c>
      <c r="CW26" s="34" t="s">
        <v>12</v>
      </c>
      <c r="CX26" s="35">
        <v>46</v>
      </c>
      <c r="CY26" s="37"/>
      <c r="CZ26" s="31">
        <v>5704816</v>
      </c>
      <c r="DA26" s="32">
        <v>1215</v>
      </c>
      <c r="DB26" s="33">
        <v>1515</v>
      </c>
      <c r="DC26" s="34" t="s">
        <v>39</v>
      </c>
      <c r="DD26" s="35">
        <v>3272</v>
      </c>
      <c r="DE26" s="37"/>
      <c r="DF26" s="31"/>
      <c r="DG26" s="42"/>
      <c r="DH26" s="43"/>
      <c r="DI26" s="34"/>
      <c r="DJ26" s="35"/>
      <c r="DK26" s="37"/>
      <c r="DL26" s="31"/>
      <c r="DM26" s="32"/>
      <c r="DN26" s="33"/>
      <c r="DO26" s="34"/>
      <c r="DP26" s="35"/>
      <c r="DQ26" s="37"/>
      <c r="DR26" s="31"/>
      <c r="DS26" s="32"/>
      <c r="DT26" s="33"/>
      <c r="DU26" s="34"/>
      <c r="DV26" s="40"/>
      <c r="DW26" s="36"/>
      <c r="DX26" s="31"/>
      <c r="DY26" s="32"/>
      <c r="DZ26" s="33"/>
      <c r="EA26" s="34"/>
      <c r="EB26" s="35"/>
      <c r="EC26" s="36"/>
      <c r="ED26" s="53"/>
      <c r="EE26" s="32"/>
      <c r="EF26" s="33"/>
      <c r="EG26" s="34"/>
      <c r="EH26" s="35"/>
      <c r="EI26" s="37"/>
      <c r="EJ26" s="31"/>
      <c r="EK26" s="32"/>
      <c r="EL26" s="33"/>
      <c r="EM26" s="34"/>
      <c r="EN26" s="35"/>
      <c r="EO26" s="37"/>
      <c r="EP26" s="38" t="s">
        <v>278</v>
      </c>
      <c r="EQ26" s="32">
        <v>1100</v>
      </c>
      <c r="ER26" s="33">
        <v>1110</v>
      </c>
      <c r="ES26" s="34" t="s">
        <v>64</v>
      </c>
      <c r="ET26" s="35" t="s">
        <v>279</v>
      </c>
      <c r="EU26" s="37"/>
      <c r="EV26" s="31"/>
      <c r="EW26" s="42"/>
      <c r="EX26" s="43"/>
      <c r="EY26" s="34"/>
      <c r="EZ26" s="35"/>
      <c r="FA26" s="37"/>
      <c r="FB26" s="31"/>
      <c r="FC26" s="32"/>
      <c r="FD26" s="33"/>
      <c r="FE26" s="34"/>
      <c r="FF26" s="73"/>
      <c r="FG26" s="37"/>
      <c r="FH26" s="31"/>
      <c r="FI26" s="32"/>
      <c r="FJ26" s="33"/>
      <c r="FK26" s="34"/>
      <c r="FL26" s="40"/>
      <c r="FM26" s="11"/>
    </row>
    <row r="27" spans="1:169" s="41" customFormat="1" ht="13.5" customHeight="1" thickBot="1" x14ac:dyDescent="0.25">
      <c r="A27" s="30"/>
      <c r="B27" s="31">
        <v>5682976</v>
      </c>
      <c r="C27" s="32">
        <v>1115</v>
      </c>
      <c r="D27" s="33">
        <v>1130</v>
      </c>
      <c r="E27" s="34" t="s">
        <v>26</v>
      </c>
      <c r="F27" s="35">
        <v>4257</v>
      </c>
      <c r="G27" s="36"/>
      <c r="H27" s="53"/>
      <c r="I27" s="32"/>
      <c r="J27" s="33"/>
      <c r="K27" s="34"/>
      <c r="L27" s="35"/>
      <c r="M27" s="37"/>
      <c r="N27" s="38" t="s">
        <v>63</v>
      </c>
      <c r="O27" s="32">
        <v>920</v>
      </c>
      <c r="P27" s="33">
        <v>935</v>
      </c>
      <c r="Q27" s="34" t="s">
        <v>64</v>
      </c>
      <c r="R27" s="35" t="s">
        <v>65</v>
      </c>
      <c r="S27" s="37"/>
      <c r="T27" s="31">
        <v>5689403</v>
      </c>
      <c r="U27" s="32">
        <v>100</v>
      </c>
      <c r="V27" s="32">
        <v>430</v>
      </c>
      <c r="W27" s="34" t="s">
        <v>49</v>
      </c>
      <c r="X27" s="35">
        <v>27</v>
      </c>
      <c r="Y27" s="37"/>
      <c r="Z27" s="31">
        <v>5687327</v>
      </c>
      <c r="AA27" s="32">
        <v>100</v>
      </c>
      <c r="AB27" s="33">
        <v>500</v>
      </c>
      <c r="AC27" s="34" t="s">
        <v>95</v>
      </c>
      <c r="AD27" s="35" t="s">
        <v>241</v>
      </c>
      <c r="AE27" s="37"/>
      <c r="AF27" s="31">
        <v>5693953</v>
      </c>
      <c r="AG27" s="32">
        <v>10</v>
      </c>
      <c r="AH27" s="33">
        <v>455</v>
      </c>
      <c r="AI27" s="34" t="s">
        <v>95</v>
      </c>
      <c r="AJ27" s="79" t="s">
        <v>223</v>
      </c>
      <c r="AK27" s="37"/>
      <c r="AL27" s="31"/>
      <c r="AM27" s="32"/>
      <c r="AN27" s="33"/>
      <c r="AO27" s="34"/>
      <c r="AP27" s="40"/>
      <c r="AQ27" s="30"/>
      <c r="AR27" s="31"/>
      <c r="AS27" s="42"/>
      <c r="AT27" s="43"/>
      <c r="AU27" s="55"/>
      <c r="AV27" s="35"/>
      <c r="AW27" s="36"/>
      <c r="AX27" s="53"/>
      <c r="AY27" s="32"/>
      <c r="AZ27" s="33"/>
      <c r="BA27" s="34"/>
      <c r="BB27" s="35"/>
      <c r="BC27" s="37"/>
      <c r="BD27" s="31">
        <v>5708396</v>
      </c>
      <c r="BE27" s="32">
        <v>520</v>
      </c>
      <c r="BF27" s="33">
        <v>550</v>
      </c>
      <c r="BG27" s="34" t="s">
        <v>26</v>
      </c>
      <c r="BH27" s="35">
        <v>5418</v>
      </c>
      <c r="BI27" s="37"/>
      <c r="BJ27" s="31">
        <v>5694624</v>
      </c>
      <c r="BK27" s="32">
        <v>10</v>
      </c>
      <c r="BL27" s="32">
        <v>455</v>
      </c>
      <c r="BM27" s="34" t="s">
        <v>95</v>
      </c>
      <c r="BN27" s="35" t="s">
        <v>151</v>
      </c>
      <c r="BO27" s="37"/>
      <c r="BP27" s="38" t="s">
        <v>124</v>
      </c>
      <c r="BQ27" s="32">
        <v>1330</v>
      </c>
      <c r="BR27" s="33">
        <v>1340</v>
      </c>
      <c r="BS27" s="34" t="s">
        <v>49</v>
      </c>
      <c r="BT27" s="35" t="s">
        <v>125</v>
      </c>
      <c r="BU27" s="37"/>
      <c r="BV27" s="54">
        <v>5703624</v>
      </c>
      <c r="BW27" s="32">
        <v>5</v>
      </c>
      <c r="BX27" s="33">
        <v>505</v>
      </c>
      <c r="BY27" s="34" t="s">
        <v>64</v>
      </c>
      <c r="BZ27" s="35" t="s">
        <v>280</v>
      </c>
      <c r="CA27" s="37"/>
      <c r="CB27" s="31"/>
      <c r="CC27" s="32"/>
      <c r="CD27" s="33"/>
      <c r="CE27" s="34"/>
      <c r="CF27" s="40"/>
      <c r="CG27" s="30"/>
      <c r="CH27" s="31"/>
      <c r="CI27" s="42"/>
      <c r="CJ27" s="43"/>
      <c r="CK27" s="55"/>
      <c r="CL27" s="35"/>
      <c r="CM27" s="36"/>
      <c r="CN27" s="53"/>
      <c r="CO27" s="32"/>
      <c r="CP27" s="33"/>
      <c r="CQ27" s="34"/>
      <c r="CR27" s="35"/>
      <c r="CS27" s="37"/>
      <c r="CT27" s="31">
        <v>5706860</v>
      </c>
      <c r="CU27" s="32">
        <v>2200</v>
      </c>
      <c r="CV27" s="33"/>
      <c r="CW27" s="34" t="s">
        <v>12</v>
      </c>
      <c r="CX27" s="35" t="s">
        <v>188</v>
      </c>
      <c r="CY27" s="37"/>
      <c r="CZ27" s="38" t="s">
        <v>212</v>
      </c>
      <c r="DA27" s="32">
        <v>1230</v>
      </c>
      <c r="DB27" s="32">
        <v>1400</v>
      </c>
      <c r="DC27" s="34" t="s">
        <v>39</v>
      </c>
      <c r="DD27" s="35" t="s">
        <v>213</v>
      </c>
      <c r="DE27" s="37"/>
      <c r="DF27" s="31"/>
      <c r="DG27" s="32"/>
      <c r="DH27" s="33"/>
      <c r="DI27" s="34"/>
      <c r="DJ27" s="35"/>
      <c r="DK27" s="37"/>
      <c r="DL27" s="54"/>
      <c r="DM27" s="42"/>
      <c r="DN27" s="43"/>
      <c r="DO27" s="55"/>
      <c r="DP27" s="80"/>
      <c r="DQ27" s="37"/>
      <c r="DR27" s="31"/>
      <c r="DS27" s="32"/>
      <c r="DT27" s="33"/>
      <c r="DU27" s="34"/>
      <c r="DV27" s="40"/>
      <c r="DW27" s="36"/>
      <c r="DX27" s="31"/>
      <c r="DY27" s="42"/>
      <c r="DZ27" s="43"/>
      <c r="EA27" s="55"/>
      <c r="EB27" s="35"/>
      <c r="EC27" s="36"/>
      <c r="ED27" s="53"/>
      <c r="EE27" s="32"/>
      <c r="EF27" s="33"/>
      <c r="EG27" s="34"/>
      <c r="EH27" s="35"/>
      <c r="EI27" s="37"/>
      <c r="EJ27" s="31"/>
      <c r="EK27" s="32"/>
      <c r="EL27" s="33"/>
      <c r="EM27" s="34"/>
      <c r="EN27" s="35"/>
      <c r="EO27" s="37"/>
      <c r="EP27" s="38" t="s">
        <v>281</v>
      </c>
      <c r="EQ27" s="32">
        <v>1000</v>
      </c>
      <c r="ER27" s="32">
        <v>1020</v>
      </c>
      <c r="ES27" s="34" t="s">
        <v>64</v>
      </c>
      <c r="ET27" s="35" t="s">
        <v>282</v>
      </c>
      <c r="EU27" s="37"/>
      <c r="EV27" s="31"/>
      <c r="EW27" s="32"/>
      <c r="EX27" s="33"/>
      <c r="EY27" s="34"/>
      <c r="EZ27" s="35"/>
      <c r="FA27" s="37"/>
      <c r="FB27" s="54"/>
      <c r="FC27" s="42"/>
      <c r="FD27" s="43"/>
      <c r="FE27" s="55"/>
      <c r="FF27" s="80"/>
      <c r="FG27" s="37"/>
      <c r="FH27" s="31"/>
      <c r="FI27" s="32"/>
      <c r="FJ27" s="33"/>
      <c r="FK27" s="34"/>
      <c r="FL27" s="40"/>
      <c r="FM27" s="11"/>
    </row>
    <row r="28" spans="1:169" s="41" customFormat="1" ht="13.5" customHeight="1" x14ac:dyDescent="0.2">
      <c r="A28" s="30"/>
      <c r="B28" s="31">
        <v>5682980</v>
      </c>
      <c r="C28" s="42">
        <v>1130</v>
      </c>
      <c r="D28" s="43">
        <v>1240</v>
      </c>
      <c r="E28" s="55" t="s">
        <v>26</v>
      </c>
      <c r="F28" s="35">
        <v>4276</v>
      </c>
      <c r="G28" s="36"/>
      <c r="H28" s="31"/>
      <c r="I28" s="32"/>
      <c r="J28" s="33"/>
      <c r="K28" s="34"/>
      <c r="L28" s="35"/>
      <c r="M28" s="37"/>
      <c r="N28" s="38" t="s">
        <v>283</v>
      </c>
      <c r="O28" s="32">
        <v>1000</v>
      </c>
      <c r="P28" s="33">
        <v>1015</v>
      </c>
      <c r="Q28" s="34" t="s">
        <v>64</v>
      </c>
      <c r="R28" s="35" t="s">
        <v>284</v>
      </c>
      <c r="S28" s="37"/>
      <c r="T28" s="31">
        <v>5696917</v>
      </c>
      <c r="U28" s="32">
        <v>2345</v>
      </c>
      <c r="V28" s="33"/>
      <c r="W28" s="34" t="s">
        <v>49</v>
      </c>
      <c r="X28" s="35" t="s">
        <v>233</v>
      </c>
      <c r="Y28" s="37"/>
      <c r="Z28" s="31">
        <v>5687334</v>
      </c>
      <c r="AA28" s="32">
        <v>500</v>
      </c>
      <c r="AB28" s="33">
        <v>530</v>
      </c>
      <c r="AC28" s="34" t="s">
        <v>95</v>
      </c>
      <c r="AD28" s="73" t="s">
        <v>232</v>
      </c>
      <c r="AE28" s="37"/>
      <c r="AF28" s="31">
        <v>5689314</v>
      </c>
      <c r="AG28" s="32">
        <v>30</v>
      </c>
      <c r="AH28" s="33">
        <v>100</v>
      </c>
      <c r="AI28" s="34" t="s">
        <v>95</v>
      </c>
      <c r="AJ28" s="73" t="s">
        <v>232</v>
      </c>
      <c r="AK28" s="37"/>
      <c r="AL28" s="31"/>
      <c r="AM28" s="32"/>
      <c r="AN28" s="33"/>
      <c r="AO28" s="34"/>
      <c r="AP28" s="40"/>
      <c r="AQ28" s="39"/>
      <c r="AR28" s="31"/>
      <c r="AS28" s="32"/>
      <c r="AT28" s="33"/>
      <c r="AU28" s="34"/>
      <c r="AV28" s="35"/>
      <c r="AW28" s="36"/>
      <c r="AX28" s="31"/>
      <c r="AY28" s="32"/>
      <c r="AZ28" s="33"/>
      <c r="BA28" s="34"/>
      <c r="BB28" s="35"/>
      <c r="BC28" s="37"/>
      <c r="BD28" s="38" t="s">
        <v>128</v>
      </c>
      <c r="BE28" s="32">
        <v>800</v>
      </c>
      <c r="BF28" s="33">
        <v>1000</v>
      </c>
      <c r="BG28" s="34" t="s">
        <v>26</v>
      </c>
      <c r="BH28" s="35" t="s">
        <v>129</v>
      </c>
      <c r="BI28" s="37"/>
      <c r="BJ28" s="38" t="s">
        <v>262</v>
      </c>
      <c r="BK28" s="32">
        <v>830</v>
      </c>
      <c r="BL28" s="33">
        <v>900</v>
      </c>
      <c r="BM28" s="34" t="s">
        <v>95</v>
      </c>
      <c r="BN28" s="35" t="s">
        <v>263</v>
      </c>
      <c r="BO28" s="37"/>
      <c r="BP28" s="31">
        <v>5706136</v>
      </c>
      <c r="BQ28" s="32">
        <v>1015</v>
      </c>
      <c r="BR28" s="33">
        <v>1030</v>
      </c>
      <c r="BS28" s="34" t="s">
        <v>39</v>
      </c>
      <c r="BT28" s="35" t="s">
        <v>285</v>
      </c>
      <c r="BU28" s="37"/>
      <c r="BV28" s="38" t="s">
        <v>181</v>
      </c>
      <c r="BW28" s="32">
        <v>900</v>
      </c>
      <c r="BX28" s="33">
        <v>940</v>
      </c>
      <c r="BY28" s="34" t="s">
        <v>64</v>
      </c>
      <c r="BZ28" s="35" t="s">
        <v>182</v>
      </c>
      <c r="CA28" s="37"/>
      <c r="CB28" s="31"/>
      <c r="CC28" s="32"/>
      <c r="CD28" s="33"/>
      <c r="CE28" s="34"/>
      <c r="CF28" s="40"/>
      <c r="CG28" s="30"/>
      <c r="CH28" s="31"/>
      <c r="CI28" s="32"/>
      <c r="CJ28" s="33"/>
      <c r="CK28" s="34"/>
      <c r="CL28" s="35"/>
      <c r="CM28" s="36"/>
      <c r="CN28" s="31"/>
      <c r="CO28" s="32"/>
      <c r="CP28" s="33"/>
      <c r="CQ28" s="34"/>
      <c r="CR28" s="35"/>
      <c r="CS28" s="37"/>
      <c r="CT28" s="31">
        <v>5701421</v>
      </c>
      <c r="CU28" s="32">
        <v>10</v>
      </c>
      <c r="CV28" s="33">
        <v>455</v>
      </c>
      <c r="CW28" s="34" t="s">
        <v>95</v>
      </c>
      <c r="CX28" s="35" t="s">
        <v>151</v>
      </c>
      <c r="CY28" s="37"/>
      <c r="CZ28" s="31">
        <v>5703375</v>
      </c>
      <c r="DA28" s="32">
        <v>10</v>
      </c>
      <c r="DB28" s="33">
        <v>455</v>
      </c>
      <c r="DC28" s="34" t="s">
        <v>95</v>
      </c>
      <c r="DD28" s="35" t="s">
        <v>151</v>
      </c>
      <c r="DE28" s="37"/>
      <c r="DF28" s="31"/>
      <c r="DG28" s="32"/>
      <c r="DH28" s="33"/>
      <c r="DI28" s="34"/>
      <c r="DJ28" s="73"/>
      <c r="DK28" s="37"/>
      <c r="DL28" s="31"/>
      <c r="DM28" s="32"/>
      <c r="DN28" s="33"/>
      <c r="DO28" s="34"/>
      <c r="DP28" s="35"/>
      <c r="DQ28" s="37"/>
      <c r="DR28" s="31"/>
      <c r="DS28" s="32"/>
      <c r="DT28" s="33"/>
      <c r="DU28" s="34"/>
      <c r="DV28" s="40"/>
      <c r="DW28" s="36"/>
      <c r="DX28" s="31"/>
      <c r="DY28" s="32"/>
      <c r="DZ28" s="33"/>
      <c r="EA28" s="34"/>
      <c r="EB28" s="35"/>
      <c r="EC28" s="36"/>
      <c r="ED28" s="31"/>
      <c r="EE28" s="32"/>
      <c r="EF28" s="33"/>
      <c r="EG28" s="34"/>
      <c r="EH28" s="35"/>
      <c r="EI28" s="37"/>
      <c r="EJ28" s="31"/>
      <c r="EK28" s="32"/>
      <c r="EL28" s="33"/>
      <c r="EM28" s="34"/>
      <c r="EN28" s="35"/>
      <c r="EO28" s="37"/>
      <c r="EP28" s="38" t="s">
        <v>286</v>
      </c>
      <c r="EQ28" s="32">
        <v>1100</v>
      </c>
      <c r="ER28" s="33">
        <v>1130</v>
      </c>
      <c r="ES28" s="34" t="s">
        <v>64</v>
      </c>
      <c r="ET28" s="35" t="s">
        <v>287</v>
      </c>
      <c r="EU28" s="37"/>
      <c r="EV28" s="31"/>
      <c r="EW28" s="32"/>
      <c r="EX28" s="33"/>
      <c r="EY28" s="34"/>
      <c r="EZ28" s="35"/>
      <c r="FA28" s="37"/>
      <c r="FB28" s="31"/>
      <c r="FC28" s="32"/>
      <c r="FD28" s="33"/>
      <c r="FE28" s="34"/>
      <c r="FF28" s="35"/>
      <c r="FG28" s="37"/>
      <c r="FH28" s="31"/>
      <c r="FI28" s="32"/>
      <c r="FJ28" s="33"/>
      <c r="FK28" s="34"/>
      <c r="FL28" s="40"/>
      <c r="FM28" s="11"/>
    </row>
    <row r="29" spans="1:169" s="41" customFormat="1" ht="13.5" customHeight="1" x14ac:dyDescent="0.2">
      <c r="A29" s="30"/>
      <c r="B29" s="31">
        <v>5682991</v>
      </c>
      <c r="C29" s="42">
        <v>1240</v>
      </c>
      <c r="D29" s="43">
        <v>1350</v>
      </c>
      <c r="E29" s="55" t="s">
        <v>26</v>
      </c>
      <c r="F29" s="35">
        <v>4273</v>
      </c>
      <c r="G29" s="36"/>
      <c r="H29" s="31"/>
      <c r="I29" s="32"/>
      <c r="J29" s="33"/>
      <c r="K29" s="34"/>
      <c r="L29" s="35"/>
      <c r="M29" s="37"/>
      <c r="N29" s="38" t="s">
        <v>87</v>
      </c>
      <c r="O29" s="32">
        <v>1030</v>
      </c>
      <c r="P29" s="33">
        <v>1100</v>
      </c>
      <c r="Q29" s="34" t="s">
        <v>64</v>
      </c>
      <c r="R29" s="35" t="s">
        <v>88</v>
      </c>
      <c r="S29" s="37"/>
      <c r="T29" s="31">
        <v>5696889</v>
      </c>
      <c r="U29" s="32"/>
      <c r="V29" s="32">
        <v>545</v>
      </c>
      <c r="W29" s="34" t="s">
        <v>49</v>
      </c>
      <c r="X29" s="35" t="s">
        <v>233</v>
      </c>
      <c r="Y29" s="37"/>
      <c r="Z29" s="31">
        <v>5693770</v>
      </c>
      <c r="AA29" s="32">
        <v>30</v>
      </c>
      <c r="AB29" s="33">
        <v>430</v>
      </c>
      <c r="AC29" s="34" t="s">
        <v>64</v>
      </c>
      <c r="AD29" s="35" t="s">
        <v>288</v>
      </c>
      <c r="AE29" s="37"/>
      <c r="AF29" s="31">
        <v>5689327</v>
      </c>
      <c r="AG29" s="32">
        <v>100</v>
      </c>
      <c r="AH29" s="33">
        <v>500</v>
      </c>
      <c r="AI29" s="34" t="s">
        <v>95</v>
      </c>
      <c r="AJ29" s="35" t="s">
        <v>241</v>
      </c>
      <c r="AK29" s="37"/>
      <c r="AL29" s="31"/>
      <c r="AM29" s="32"/>
      <c r="AN29" s="33"/>
      <c r="AO29" s="34"/>
      <c r="AP29" s="35"/>
      <c r="AQ29" s="30"/>
      <c r="AR29" s="31"/>
      <c r="AS29" s="32"/>
      <c r="AT29" s="33"/>
      <c r="AU29" s="34"/>
      <c r="AV29" s="35"/>
      <c r="AW29" s="36"/>
      <c r="AX29" s="31"/>
      <c r="AY29" s="32"/>
      <c r="AZ29" s="33"/>
      <c r="BA29" s="34"/>
      <c r="BB29" s="35"/>
      <c r="BC29" s="37"/>
      <c r="BD29" s="38" t="s">
        <v>146</v>
      </c>
      <c r="BE29" s="32">
        <v>800</v>
      </c>
      <c r="BF29" s="33">
        <v>1000</v>
      </c>
      <c r="BG29" s="34" t="s">
        <v>26</v>
      </c>
      <c r="BH29" s="35" t="s">
        <v>147</v>
      </c>
      <c r="BI29" s="37"/>
      <c r="BJ29" s="38" t="s">
        <v>265</v>
      </c>
      <c r="BK29" s="32">
        <v>900</v>
      </c>
      <c r="BL29" s="33">
        <v>930</v>
      </c>
      <c r="BM29" s="34" t="s">
        <v>95</v>
      </c>
      <c r="BN29" s="35" t="s">
        <v>266</v>
      </c>
      <c r="BO29" s="37"/>
      <c r="BP29" s="31">
        <v>5708599</v>
      </c>
      <c r="BQ29" s="32"/>
      <c r="BR29" s="32">
        <v>600</v>
      </c>
      <c r="BS29" s="34" t="s">
        <v>39</v>
      </c>
      <c r="BT29" s="79" t="s">
        <v>289</v>
      </c>
      <c r="BU29" s="37"/>
      <c r="BV29" s="31">
        <v>5710061</v>
      </c>
      <c r="BW29" s="32">
        <v>1045</v>
      </c>
      <c r="BX29" s="33">
        <v>1115</v>
      </c>
      <c r="BY29" s="34" t="s">
        <v>64</v>
      </c>
      <c r="BZ29" s="35">
        <v>42</v>
      </c>
      <c r="CA29" s="37"/>
      <c r="CB29" s="31"/>
      <c r="CC29" s="32"/>
      <c r="CD29" s="33"/>
      <c r="CE29" s="34"/>
      <c r="CF29" s="35"/>
      <c r="CG29" s="30"/>
      <c r="CH29" s="31"/>
      <c r="CI29" s="32"/>
      <c r="CJ29" s="33"/>
      <c r="CK29" s="34"/>
      <c r="CL29" s="35"/>
      <c r="CM29" s="36"/>
      <c r="CN29" s="31"/>
      <c r="CO29" s="32"/>
      <c r="CP29" s="33"/>
      <c r="CQ29" s="34"/>
      <c r="CR29" s="35"/>
      <c r="CS29" s="37"/>
      <c r="CT29" s="31"/>
      <c r="CU29" s="32"/>
      <c r="CV29" s="33"/>
      <c r="CW29" s="34"/>
      <c r="CX29" s="35"/>
      <c r="CY29" s="37"/>
      <c r="CZ29" s="38" t="s">
        <v>245</v>
      </c>
      <c r="DA29" s="32">
        <v>1100</v>
      </c>
      <c r="DB29" s="33">
        <v>1200</v>
      </c>
      <c r="DC29" s="34" t="s">
        <v>95</v>
      </c>
      <c r="DD29" s="35" t="s">
        <v>246</v>
      </c>
      <c r="DE29" s="37"/>
      <c r="DF29" s="31"/>
      <c r="DG29" s="32"/>
      <c r="DH29" s="32"/>
      <c r="DI29" s="34"/>
      <c r="DJ29" s="79"/>
      <c r="DK29" s="37"/>
      <c r="DL29" s="31"/>
      <c r="DM29" s="32"/>
      <c r="DN29" s="33"/>
      <c r="DO29" s="34"/>
      <c r="DP29" s="35"/>
      <c r="DQ29" s="37"/>
      <c r="DR29" s="31"/>
      <c r="DS29" s="32"/>
      <c r="DT29" s="33"/>
      <c r="DU29" s="34"/>
      <c r="DV29" s="35"/>
      <c r="DW29" s="36"/>
      <c r="DX29" s="31"/>
      <c r="DY29" s="32"/>
      <c r="DZ29" s="33"/>
      <c r="EA29" s="34"/>
      <c r="EB29" s="35"/>
      <c r="EC29" s="36"/>
      <c r="ED29" s="31"/>
      <c r="EE29" s="32"/>
      <c r="EF29" s="33"/>
      <c r="EG29" s="34"/>
      <c r="EH29" s="35"/>
      <c r="EI29" s="37"/>
      <c r="EJ29" s="31"/>
      <c r="EK29" s="32"/>
      <c r="EL29" s="33"/>
      <c r="EM29" s="34"/>
      <c r="EN29" s="35"/>
      <c r="EO29" s="37"/>
      <c r="EP29" s="38" t="s">
        <v>290</v>
      </c>
      <c r="EQ29" s="32">
        <v>1130</v>
      </c>
      <c r="ER29" s="33">
        <v>1200</v>
      </c>
      <c r="ES29" s="34" t="s">
        <v>64</v>
      </c>
      <c r="ET29" s="35" t="s">
        <v>291</v>
      </c>
      <c r="EU29" s="37"/>
      <c r="EV29" s="31"/>
      <c r="EW29" s="32"/>
      <c r="EX29" s="32"/>
      <c r="EY29" s="34"/>
      <c r="EZ29" s="44"/>
      <c r="FA29" s="37"/>
      <c r="FB29" s="31"/>
      <c r="FC29" s="32"/>
      <c r="FD29" s="33"/>
      <c r="FE29" s="34"/>
      <c r="FF29" s="35"/>
      <c r="FG29" s="37"/>
      <c r="FH29" s="31"/>
      <c r="FI29" s="32"/>
      <c r="FJ29" s="33"/>
      <c r="FK29" s="34"/>
      <c r="FL29" s="35"/>
      <c r="FM29" s="11"/>
    </row>
    <row r="30" spans="1:169" s="41" customFormat="1" ht="13.5" customHeight="1" x14ac:dyDescent="0.2">
      <c r="A30" s="30"/>
      <c r="B30" s="31">
        <v>5700378</v>
      </c>
      <c r="C30" s="32">
        <v>2200</v>
      </c>
      <c r="D30" s="33"/>
      <c r="E30" s="34" t="s">
        <v>29</v>
      </c>
      <c r="F30" s="35" t="s">
        <v>194</v>
      </c>
      <c r="G30" s="36"/>
      <c r="H30" s="81"/>
      <c r="I30" s="32"/>
      <c r="J30" s="33"/>
      <c r="K30" s="34"/>
      <c r="L30" s="35"/>
      <c r="M30" s="37"/>
      <c r="N30" s="38" t="s">
        <v>107</v>
      </c>
      <c r="O30" s="32">
        <v>1100</v>
      </c>
      <c r="P30" s="33">
        <v>1130</v>
      </c>
      <c r="Q30" s="34" t="s">
        <v>64</v>
      </c>
      <c r="R30" s="35" t="s">
        <v>108</v>
      </c>
      <c r="S30" s="37"/>
      <c r="T30" s="31">
        <v>5686654</v>
      </c>
      <c r="U30" s="32">
        <v>1330</v>
      </c>
      <c r="V30" s="33">
        <v>1415</v>
      </c>
      <c r="W30" s="34" t="s">
        <v>39</v>
      </c>
      <c r="X30" s="35">
        <v>3489</v>
      </c>
      <c r="Y30" s="37"/>
      <c r="Z30" s="31">
        <v>5698993</v>
      </c>
      <c r="AA30" s="50">
        <v>30</v>
      </c>
      <c r="AB30" s="75">
        <v>500</v>
      </c>
      <c r="AC30" s="51" t="s">
        <v>64</v>
      </c>
      <c r="AD30" s="52" t="s">
        <v>292</v>
      </c>
      <c r="AE30" s="37"/>
      <c r="AF30" s="31">
        <v>5689337</v>
      </c>
      <c r="AG30" s="32">
        <v>500</v>
      </c>
      <c r="AH30" s="33">
        <v>530</v>
      </c>
      <c r="AI30" s="34" t="s">
        <v>95</v>
      </c>
      <c r="AJ30" s="35" t="s">
        <v>232</v>
      </c>
      <c r="AK30" s="37"/>
      <c r="AL30" s="31"/>
      <c r="AM30" s="32"/>
      <c r="AN30" s="33"/>
      <c r="AO30" s="34"/>
      <c r="AP30" s="35"/>
      <c r="AQ30" s="30"/>
      <c r="AR30" s="31"/>
      <c r="AS30" s="32"/>
      <c r="AT30" s="33"/>
      <c r="AU30" s="34"/>
      <c r="AV30" s="35"/>
      <c r="AW30" s="36"/>
      <c r="AX30" s="81"/>
      <c r="AY30" s="32"/>
      <c r="AZ30" s="33"/>
      <c r="BA30" s="34"/>
      <c r="BB30" s="35"/>
      <c r="BC30" s="37"/>
      <c r="BD30" s="31">
        <v>5709606</v>
      </c>
      <c r="BE30" s="32"/>
      <c r="BF30" s="33">
        <v>600</v>
      </c>
      <c r="BG30" s="34" t="s">
        <v>29</v>
      </c>
      <c r="BH30" s="35" t="s">
        <v>207</v>
      </c>
      <c r="BI30" s="37"/>
      <c r="BJ30" s="38" t="s">
        <v>245</v>
      </c>
      <c r="BK30" s="32">
        <v>1100</v>
      </c>
      <c r="BL30" s="33">
        <v>1200</v>
      </c>
      <c r="BM30" s="34" t="s">
        <v>95</v>
      </c>
      <c r="BN30" s="35" t="s">
        <v>246</v>
      </c>
      <c r="BO30" s="37"/>
      <c r="BP30" s="31">
        <v>5696599</v>
      </c>
      <c r="BQ30" s="32">
        <v>10</v>
      </c>
      <c r="BR30" s="32">
        <v>455</v>
      </c>
      <c r="BS30" s="34" t="s">
        <v>95</v>
      </c>
      <c r="BT30" s="73" t="s">
        <v>151</v>
      </c>
      <c r="BU30" s="37"/>
      <c r="BV30" s="31">
        <v>5710062</v>
      </c>
      <c r="BW30" s="32">
        <v>1130</v>
      </c>
      <c r="BX30" s="33">
        <v>1200</v>
      </c>
      <c r="BY30" s="34" t="s">
        <v>64</v>
      </c>
      <c r="BZ30" s="35">
        <v>52</v>
      </c>
      <c r="CA30" s="37"/>
      <c r="CB30" s="31"/>
      <c r="CC30" s="32"/>
      <c r="CD30" s="33"/>
      <c r="CE30" s="34"/>
      <c r="CF30" s="35"/>
      <c r="CG30" s="30"/>
      <c r="CH30" s="31"/>
      <c r="CI30" s="32"/>
      <c r="CJ30" s="33"/>
      <c r="CK30" s="34"/>
      <c r="CL30" s="35"/>
      <c r="CM30" s="36"/>
      <c r="CN30" s="81"/>
      <c r="CO30" s="32"/>
      <c r="CP30" s="33"/>
      <c r="CQ30" s="34"/>
      <c r="CR30" s="35"/>
      <c r="CS30" s="37"/>
      <c r="CT30" s="31"/>
      <c r="CU30" s="32"/>
      <c r="CV30" s="33"/>
      <c r="CW30" s="34"/>
      <c r="CX30" s="35"/>
      <c r="CY30" s="37"/>
      <c r="CZ30" s="38" t="s">
        <v>258</v>
      </c>
      <c r="DA30" s="32">
        <v>1300</v>
      </c>
      <c r="DB30" s="33">
        <v>1320</v>
      </c>
      <c r="DC30" s="34" t="s">
        <v>95</v>
      </c>
      <c r="DD30" s="35" t="s">
        <v>259</v>
      </c>
      <c r="DE30" s="37"/>
      <c r="DF30" s="31"/>
      <c r="DG30" s="32"/>
      <c r="DH30" s="32"/>
      <c r="DI30" s="34"/>
      <c r="DJ30" s="73"/>
      <c r="DK30" s="37"/>
      <c r="DL30" s="31"/>
      <c r="DM30" s="32"/>
      <c r="DN30" s="33"/>
      <c r="DO30" s="34"/>
      <c r="DP30" s="35"/>
      <c r="DQ30" s="37"/>
      <c r="DR30" s="31"/>
      <c r="DS30" s="32"/>
      <c r="DT30" s="33"/>
      <c r="DU30" s="34"/>
      <c r="DV30" s="35"/>
      <c r="DW30" s="36"/>
      <c r="DX30" s="31"/>
      <c r="DY30" s="32"/>
      <c r="DZ30" s="33"/>
      <c r="EA30" s="34"/>
      <c r="EB30" s="35"/>
      <c r="EC30" s="36"/>
      <c r="ED30" s="81"/>
      <c r="EE30" s="32"/>
      <c r="EF30" s="33"/>
      <c r="EG30" s="34"/>
      <c r="EH30" s="35"/>
      <c r="EI30" s="37"/>
      <c r="EJ30" s="31"/>
      <c r="EK30" s="32"/>
      <c r="EL30" s="33"/>
      <c r="EM30" s="34"/>
      <c r="EN30" s="35"/>
      <c r="EO30" s="37"/>
      <c r="EP30" s="38" t="s">
        <v>293</v>
      </c>
      <c r="EQ30" s="32">
        <v>1030</v>
      </c>
      <c r="ER30" s="33">
        <v>1040</v>
      </c>
      <c r="ES30" s="34" t="s">
        <v>64</v>
      </c>
      <c r="ET30" s="35" t="s">
        <v>294</v>
      </c>
      <c r="EU30" s="37"/>
      <c r="EV30" s="31"/>
      <c r="EW30" s="32"/>
      <c r="EX30" s="32"/>
      <c r="EY30" s="34"/>
      <c r="EZ30" s="35"/>
      <c r="FA30" s="37"/>
      <c r="FB30" s="31"/>
      <c r="FC30" s="32"/>
      <c r="FD30" s="33"/>
      <c r="FE30" s="34"/>
      <c r="FF30" s="35"/>
      <c r="FG30" s="37"/>
      <c r="FH30" s="31"/>
      <c r="FI30" s="32"/>
      <c r="FJ30" s="33"/>
      <c r="FK30" s="34"/>
      <c r="FL30" s="35"/>
      <c r="FM30" s="11"/>
    </row>
    <row r="31" spans="1:169" s="41" customFormat="1" ht="13.5" customHeight="1" x14ac:dyDescent="0.2">
      <c r="A31" s="30"/>
      <c r="B31" s="31">
        <v>5700379</v>
      </c>
      <c r="C31" s="32">
        <v>2200</v>
      </c>
      <c r="D31" s="33"/>
      <c r="E31" s="34" t="s">
        <v>29</v>
      </c>
      <c r="F31" s="35" t="s">
        <v>204</v>
      </c>
      <c r="G31" s="36"/>
      <c r="H31" s="31"/>
      <c r="I31" s="32"/>
      <c r="J31" s="33"/>
      <c r="K31" s="34"/>
      <c r="L31" s="35"/>
      <c r="M31" s="37"/>
      <c r="N31" s="31">
        <v>5695452</v>
      </c>
      <c r="O31" s="32">
        <v>1300</v>
      </c>
      <c r="P31" s="33">
        <v>1400</v>
      </c>
      <c r="Q31" s="34" t="s">
        <v>64</v>
      </c>
      <c r="R31" s="35">
        <v>5820</v>
      </c>
      <c r="S31" s="37"/>
      <c r="T31" s="31">
        <v>5697053</v>
      </c>
      <c r="U31" s="32">
        <v>2330</v>
      </c>
      <c r="V31" s="33"/>
      <c r="W31" s="34" t="s">
        <v>39</v>
      </c>
      <c r="X31" s="44" t="s">
        <v>268</v>
      </c>
      <c r="Y31" s="37"/>
      <c r="Z31" s="31">
        <v>5687699</v>
      </c>
      <c r="AA31" s="32">
        <v>900</v>
      </c>
      <c r="AB31" s="33">
        <v>940</v>
      </c>
      <c r="AC31" s="34" t="s">
        <v>64</v>
      </c>
      <c r="AD31" s="35">
        <v>5812</v>
      </c>
      <c r="AE31" s="37"/>
      <c r="AF31" s="31">
        <v>5698701</v>
      </c>
      <c r="AG31" s="32">
        <v>1100</v>
      </c>
      <c r="AH31" s="33">
        <v>1600</v>
      </c>
      <c r="AI31" s="34" t="s">
        <v>95</v>
      </c>
      <c r="AJ31" s="35" t="s">
        <v>295</v>
      </c>
      <c r="AK31" s="37"/>
      <c r="AL31" s="31"/>
      <c r="AM31" s="32"/>
      <c r="AN31" s="33"/>
      <c r="AO31" s="34"/>
      <c r="AP31" s="35"/>
      <c r="AQ31" s="30"/>
      <c r="AR31" s="31"/>
      <c r="AS31" s="32"/>
      <c r="AT31" s="33"/>
      <c r="AU31" s="34"/>
      <c r="AV31" s="35"/>
      <c r="AW31" s="36"/>
      <c r="AX31" s="31"/>
      <c r="AY31" s="32"/>
      <c r="AZ31" s="33"/>
      <c r="BA31" s="34"/>
      <c r="BB31" s="35"/>
      <c r="BC31" s="37"/>
      <c r="BD31" s="31"/>
      <c r="BE31" s="32"/>
      <c r="BF31" s="33"/>
      <c r="BG31" s="34"/>
      <c r="BH31" s="35"/>
      <c r="BI31" s="37"/>
      <c r="BJ31" s="67" t="s">
        <v>258</v>
      </c>
      <c r="BK31" s="32">
        <v>1300</v>
      </c>
      <c r="BL31" s="33">
        <v>1320</v>
      </c>
      <c r="BM31" s="34" t="s">
        <v>95</v>
      </c>
      <c r="BN31" s="35" t="s">
        <v>259</v>
      </c>
      <c r="BO31" s="37"/>
      <c r="BP31" s="31">
        <v>5703622</v>
      </c>
      <c r="BQ31" s="32">
        <v>5</v>
      </c>
      <c r="BR31" s="32">
        <v>505</v>
      </c>
      <c r="BS31" s="34" t="s">
        <v>64</v>
      </c>
      <c r="BT31" s="82" t="s">
        <v>280</v>
      </c>
      <c r="BU31" s="37"/>
      <c r="BV31" s="38" t="s">
        <v>191</v>
      </c>
      <c r="BW31" s="32">
        <v>900</v>
      </c>
      <c r="BX31" s="33">
        <v>1100</v>
      </c>
      <c r="BY31" s="34" t="s">
        <v>192</v>
      </c>
      <c r="BZ31" s="35" t="s">
        <v>193</v>
      </c>
      <c r="CA31" s="37"/>
      <c r="CB31" s="31"/>
      <c r="CC31" s="32"/>
      <c r="CD31" s="33"/>
      <c r="CE31" s="34"/>
      <c r="CF31" s="35"/>
      <c r="CG31" s="30"/>
      <c r="CH31" s="31"/>
      <c r="CI31" s="32"/>
      <c r="CJ31" s="33"/>
      <c r="CK31" s="34"/>
      <c r="CL31" s="35"/>
      <c r="CM31" s="36"/>
      <c r="CN31" s="31"/>
      <c r="CO31" s="32"/>
      <c r="CP31" s="33"/>
      <c r="CQ31" s="34"/>
      <c r="CR31" s="35"/>
      <c r="CS31" s="37"/>
      <c r="CT31" s="31"/>
      <c r="CU31" s="32"/>
      <c r="CV31" s="33"/>
      <c r="CW31" s="34"/>
      <c r="CX31" s="35"/>
      <c r="CY31" s="37"/>
      <c r="CZ31" s="38" t="s">
        <v>281</v>
      </c>
      <c r="DA31" s="32">
        <v>1000</v>
      </c>
      <c r="DB31" s="33">
        <v>1020</v>
      </c>
      <c r="DC31" s="34" t="s">
        <v>64</v>
      </c>
      <c r="DD31" s="35" t="s">
        <v>282</v>
      </c>
      <c r="DE31" s="37"/>
      <c r="DF31" s="31"/>
      <c r="DG31" s="32"/>
      <c r="DH31" s="32"/>
      <c r="DI31" s="34"/>
      <c r="DJ31" s="82"/>
      <c r="DK31" s="37"/>
      <c r="DL31" s="31"/>
      <c r="DM31" s="32"/>
      <c r="DN31" s="33"/>
      <c r="DO31" s="34"/>
      <c r="DP31" s="35"/>
      <c r="DQ31" s="37"/>
      <c r="DR31" s="31"/>
      <c r="DS31" s="32"/>
      <c r="DT31" s="33"/>
      <c r="DU31" s="34"/>
      <c r="DV31" s="35"/>
      <c r="DW31" s="36"/>
      <c r="DX31" s="31"/>
      <c r="DY31" s="32"/>
      <c r="DZ31" s="33"/>
      <c r="EA31" s="34"/>
      <c r="EB31" s="35"/>
      <c r="EC31" s="36"/>
      <c r="ED31" s="31"/>
      <c r="EE31" s="32"/>
      <c r="EF31" s="33"/>
      <c r="EG31" s="34"/>
      <c r="EH31" s="35"/>
      <c r="EI31" s="37"/>
      <c r="EJ31" s="31"/>
      <c r="EK31" s="32"/>
      <c r="EL31" s="33"/>
      <c r="EM31" s="34"/>
      <c r="EN31" s="35"/>
      <c r="EO31" s="37"/>
      <c r="EP31" s="38" t="s">
        <v>296</v>
      </c>
      <c r="EQ31" s="32">
        <v>1030</v>
      </c>
      <c r="ER31" s="33">
        <v>1040</v>
      </c>
      <c r="ES31" s="34" t="s">
        <v>64</v>
      </c>
      <c r="ET31" s="44" t="s">
        <v>297</v>
      </c>
      <c r="EU31" s="37"/>
      <c r="EV31" s="31"/>
      <c r="EW31" s="32"/>
      <c r="EX31" s="32"/>
      <c r="EY31" s="34"/>
      <c r="EZ31" s="83"/>
      <c r="FA31" s="37"/>
      <c r="FB31" s="31"/>
      <c r="FC31" s="32"/>
      <c r="FD31" s="33"/>
      <c r="FE31" s="34"/>
      <c r="FF31" s="35"/>
      <c r="FG31" s="37"/>
      <c r="FH31" s="31"/>
      <c r="FI31" s="32"/>
      <c r="FJ31" s="33"/>
      <c r="FK31" s="34"/>
      <c r="FL31" s="35"/>
      <c r="FM31" s="11"/>
    </row>
    <row r="32" spans="1:169" s="41" customFormat="1" ht="13.5" customHeight="1" x14ac:dyDescent="0.2">
      <c r="A32" s="30"/>
      <c r="B32" s="31"/>
      <c r="C32" s="32"/>
      <c r="D32" s="33"/>
      <c r="E32" s="34"/>
      <c r="F32" s="35"/>
      <c r="G32" s="36"/>
      <c r="H32" s="53"/>
      <c r="I32" s="32"/>
      <c r="J32" s="33"/>
      <c r="K32" s="34"/>
      <c r="L32" s="35"/>
      <c r="M32" s="37"/>
      <c r="N32" s="31">
        <v>5699508</v>
      </c>
      <c r="O32" s="32">
        <v>1000</v>
      </c>
      <c r="P32" s="33">
        <v>1100</v>
      </c>
      <c r="Q32" s="34" t="s">
        <v>192</v>
      </c>
      <c r="R32" s="35" t="s">
        <v>298</v>
      </c>
      <c r="S32" s="37"/>
      <c r="T32" s="31">
        <v>5693901</v>
      </c>
      <c r="U32" s="32"/>
      <c r="V32" s="33">
        <v>600</v>
      </c>
      <c r="W32" s="34" t="s">
        <v>39</v>
      </c>
      <c r="X32" s="44" t="s">
        <v>268</v>
      </c>
      <c r="Y32" s="37"/>
      <c r="Z32" s="31">
        <v>5697896</v>
      </c>
      <c r="AA32" s="32">
        <v>1200</v>
      </c>
      <c r="AB32" s="33">
        <v>1530</v>
      </c>
      <c r="AC32" s="34" t="s">
        <v>26</v>
      </c>
      <c r="AD32" s="79">
        <v>5434</v>
      </c>
      <c r="AE32" s="37"/>
      <c r="AF32" s="31">
        <v>5693772</v>
      </c>
      <c r="AG32" s="32">
        <v>30</v>
      </c>
      <c r="AH32" s="33">
        <v>430</v>
      </c>
      <c r="AI32" s="34" t="s">
        <v>64</v>
      </c>
      <c r="AJ32" s="35" t="s">
        <v>288</v>
      </c>
      <c r="AK32" s="37"/>
      <c r="AL32" s="31"/>
      <c r="AM32" s="32"/>
      <c r="AN32" s="33"/>
      <c r="AO32" s="34"/>
      <c r="AP32" s="35"/>
      <c r="AQ32" s="30"/>
      <c r="AR32" s="31"/>
      <c r="AS32" s="32"/>
      <c r="AT32" s="33"/>
      <c r="AU32" s="34"/>
      <c r="AV32" s="35"/>
      <c r="AW32" s="36"/>
      <c r="AX32" s="53"/>
      <c r="AY32" s="32"/>
      <c r="AZ32" s="33"/>
      <c r="BA32" s="34"/>
      <c r="BB32" s="35"/>
      <c r="BC32" s="37"/>
      <c r="BD32" s="31"/>
      <c r="BE32" s="32"/>
      <c r="BF32" s="33"/>
      <c r="BG32" s="34"/>
      <c r="BH32" s="35"/>
      <c r="BI32" s="37"/>
      <c r="BJ32" s="31">
        <v>5703621</v>
      </c>
      <c r="BK32" s="32">
        <v>5</v>
      </c>
      <c r="BL32" s="33">
        <v>505</v>
      </c>
      <c r="BM32" s="34" t="s">
        <v>64</v>
      </c>
      <c r="BN32" s="35" t="s">
        <v>280</v>
      </c>
      <c r="BO32" s="37"/>
      <c r="BP32" s="31">
        <v>5709079</v>
      </c>
      <c r="BQ32" s="32">
        <v>900</v>
      </c>
      <c r="BR32" s="33">
        <v>1500</v>
      </c>
      <c r="BS32" s="34" t="s">
        <v>64</v>
      </c>
      <c r="BT32" s="79" t="s">
        <v>299</v>
      </c>
      <c r="BU32" s="37"/>
      <c r="BV32" s="38" t="s">
        <v>202</v>
      </c>
      <c r="BW32" s="32">
        <v>900</v>
      </c>
      <c r="BX32" s="33">
        <v>1100</v>
      </c>
      <c r="BY32" s="34" t="s">
        <v>192</v>
      </c>
      <c r="BZ32" s="35" t="s">
        <v>203</v>
      </c>
      <c r="CA32" s="37"/>
      <c r="CB32" s="31"/>
      <c r="CC32" s="32"/>
      <c r="CD32" s="33"/>
      <c r="CE32" s="34"/>
      <c r="CF32" s="35"/>
      <c r="CG32" s="30"/>
      <c r="CH32" s="31"/>
      <c r="CI32" s="32"/>
      <c r="CJ32" s="33"/>
      <c r="CK32" s="34"/>
      <c r="CL32" s="35"/>
      <c r="CM32" s="36"/>
      <c r="CN32" s="53"/>
      <c r="CO32" s="32"/>
      <c r="CP32" s="33"/>
      <c r="CQ32" s="34"/>
      <c r="CR32" s="35"/>
      <c r="CS32" s="37"/>
      <c r="CT32" s="31"/>
      <c r="CU32" s="32"/>
      <c r="CV32" s="33"/>
      <c r="CW32" s="34"/>
      <c r="CX32" s="35"/>
      <c r="CY32" s="37"/>
      <c r="CZ32" s="38" t="s">
        <v>300</v>
      </c>
      <c r="DA32" s="32">
        <v>1000</v>
      </c>
      <c r="DB32" s="33">
        <v>1020</v>
      </c>
      <c r="DC32" s="34" t="s">
        <v>64</v>
      </c>
      <c r="DD32" s="35" t="s">
        <v>301</v>
      </c>
      <c r="DE32" s="37"/>
      <c r="DF32" s="31"/>
      <c r="DG32" s="32"/>
      <c r="DH32" s="33"/>
      <c r="DI32" s="34"/>
      <c r="DJ32" s="79"/>
      <c r="DK32" s="37"/>
      <c r="DL32" s="31"/>
      <c r="DM32" s="32"/>
      <c r="DN32" s="33"/>
      <c r="DO32" s="34"/>
      <c r="DP32" s="35"/>
      <c r="DQ32" s="37"/>
      <c r="DR32" s="31"/>
      <c r="DS32" s="32"/>
      <c r="DT32" s="33"/>
      <c r="DU32" s="34"/>
      <c r="DV32" s="35"/>
      <c r="DW32" s="36"/>
      <c r="DX32" s="31"/>
      <c r="DY32" s="32"/>
      <c r="DZ32" s="33"/>
      <c r="EA32" s="34"/>
      <c r="EB32" s="35"/>
      <c r="EC32" s="36"/>
      <c r="ED32" s="53"/>
      <c r="EE32" s="32"/>
      <c r="EF32" s="33"/>
      <c r="EG32" s="34"/>
      <c r="EH32" s="35"/>
      <c r="EI32" s="37"/>
      <c r="EJ32" s="31"/>
      <c r="EK32" s="32"/>
      <c r="EL32" s="33"/>
      <c r="EM32" s="34"/>
      <c r="EN32" s="35"/>
      <c r="EO32" s="37"/>
      <c r="EP32" s="38" t="s">
        <v>300</v>
      </c>
      <c r="EQ32" s="32">
        <v>1000</v>
      </c>
      <c r="ER32" s="33">
        <v>1020</v>
      </c>
      <c r="ES32" s="34" t="s">
        <v>64</v>
      </c>
      <c r="ET32" s="35" t="s">
        <v>301</v>
      </c>
      <c r="EU32" s="37"/>
      <c r="EV32" s="31"/>
      <c r="EW32" s="32"/>
      <c r="EX32" s="33"/>
      <c r="EY32" s="34"/>
      <c r="EZ32" s="44"/>
      <c r="FA32" s="37"/>
      <c r="FB32" s="31"/>
      <c r="FC32" s="32"/>
      <c r="FD32" s="33"/>
      <c r="FE32" s="34"/>
      <c r="FF32" s="35"/>
      <c r="FG32" s="37"/>
      <c r="FH32" s="31"/>
      <c r="FI32" s="32"/>
      <c r="FJ32" s="33"/>
      <c r="FK32" s="34"/>
      <c r="FL32" s="35"/>
      <c r="FM32" s="11"/>
    </row>
    <row r="33" spans="1:169" s="41" customFormat="1" ht="13.5" customHeight="1" x14ac:dyDescent="0.2">
      <c r="A33" s="30"/>
      <c r="B33" s="31"/>
      <c r="C33" s="32"/>
      <c r="D33" s="33"/>
      <c r="E33" s="34"/>
      <c r="F33" s="35"/>
      <c r="G33" s="36"/>
      <c r="H33" s="31"/>
      <c r="I33" s="32"/>
      <c r="J33" s="33"/>
      <c r="K33" s="34"/>
      <c r="L33" s="35"/>
      <c r="M33" s="37"/>
      <c r="N33" s="38" t="s">
        <v>197</v>
      </c>
      <c r="O33" s="32">
        <v>730</v>
      </c>
      <c r="P33" s="33">
        <v>900</v>
      </c>
      <c r="Q33" s="34" t="s">
        <v>26</v>
      </c>
      <c r="R33" s="35" t="s">
        <v>198</v>
      </c>
      <c r="S33" s="37"/>
      <c r="T33" s="54">
        <v>5693943</v>
      </c>
      <c r="U33" s="32">
        <v>10</v>
      </c>
      <c r="V33" s="33">
        <v>455</v>
      </c>
      <c r="W33" s="34" t="s">
        <v>95</v>
      </c>
      <c r="X33" s="35" t="s">
        <v>223</v>
      </c>
      <c r="Y33" s="37"/>
      <c r="Z33" s="31">
        <v>5697874</v>
      </c>
      <c r="AA33" s="32">
        <v>1200</v>
      </c>
      <c r="AB33" s="33">
        <v>1215</v>
      </c>
      <c r="AC33" s="34" t="s">
        <v>26</v>
      </c>
      <c r="AD33" s="79">
        <v>5433</v>
      </c>
      <c r="AE33" s="37"/>
      <c r="AF33" s="38" t="s">
        <v>181</v>
      </c>
      <c r="AG33" s="32">
        <v>900</v>
      </c>
      <c r="AH33" s="33">
        <v>940</v>
      </c>
      <c r="AI33" s="34" t="s">
        <v>64</v>
      </c>
      <c r="AJ33" s="35" t="s">
        <v>182</v>
      </c>
      <c r="AK33" s="37"/>
      <c r="AL33" s="31"/>
      <c r="AM33" s="32"/>
      <c r="AN33" s="33"/>
      <c r="AO33" s="34"/>
      <c r="AP33" s="35"/>
      <c r="AQ33" s="30"/>
      <c r="AR33" s="31"/>
      <c r="AS33" s="32"/>
      <c r="AT33" s="33"/>
      <c r="AU33" s="34"/>
      <c r="AV33" s="35"/>
      <c r="AW33" s="36"/>
      <c r="AX33" s="31"/>
      <c r="AY33" s="32"/>
      <c r="AZ33" s="33"/>
      <c r="BA33" s="34"/>
      <c r="BB33" s="35"/>
      <c r="BC33" s="37"/>
      <c r="BD33" s="31"/>
      <c r="BE33" s="32"/>
      <c r="BF33" s="33"/>
      <c r="BG33" s="34"/>
      <c r="BH33" s="35"/>
      <c r="BI33" s="37"/>
      <c r="BJ33" s="56" t="s">
        <v>281</v>
      </c>
      <c r="BK33" s="42">
        <v>1000</v>
      </c>
      <c r="BL33" s="43">
        <v>1020</v>
      </c>
      <c r="BM33" s="55" t="s">
        <v>64</v>
      </c>
      <c r="BN33" s="44" t="s">
        <v>282</v>
      </c>
      <c r="BO33" s="37"/>
      <c r="BP33" s="31">
        <v>5708916</v>
      </c>
      <c r="BQ33" s="32">
        <v>1000</v>
      </c>
      <c r="BR33" s="33">
        <v>1300</v>
      </c>
      <c r="BS33" s="34" t="s">
        <v>26</v>
      </c>
      <c r="BT33" s="79" t="s">
        <v>302</v>
      </c>
      <c r="BU33" s="37"/>
      <c r="BV33" s="38" t="s">
        <v>214</v>
      </c>
      <c r="BW33" s="32">
        <v>900</v>
      </c>
      <c r="BX33" s="33">
        <v>1100</v>
      </c>
      <c r="BY33" s="34" t="s">
        <v>192</v>
      </c>
      <c r="BZ33" s="35" t="s">
        <v>215</v>
      </c>
      <c r="CA33" s="37"/>
      <c r="CB33" s="31"/>
      <c r="CC33" s="32"/>
      <c r="CD33" s="33"/>
      <c r="CE33" s="34"/>
      <c r="CF33" s="35"/>
      <c r="CG33" s="30"/>
      <c r="CH33" s="31"/>
      <c r="CI33" s="32"/>
      <c r="CJ33" s="33"/>
      <c r="CK33" s="34"/>
      <c r="CL33" s="35"/>
      <c r="CM33" s="36"/>
      <c r="CN33" s="31"/>
      <c r="CO33" s="32"/>
      <c r="CP33" s="33"/>
      <c r="CQ33" s="34"/>
      <c r="CR33" s="35"/>
      <c r="CS33" s="37"/>
      <c r="CT33" s="31"/>
      <c r="CU33" s="32"/>
      <c r="CV33" s="33"/>
      <c r="CW33" s="34"/>
      <c r="CX33" s="35"/>
      <c r="CY33" s="37"/>
      <c r="CZ33" s="56" t="s">
        <v>293</v>
      </c>
      <c r="DA33" s="42">
        <v>1030</v>
      </c>
      <c r="DB33" s="43">
        <v>1040</v>
      </c>
      <c r="DC33" s="55" t="s">
        <v>64</v>
      </c>
      <c r="DD33" s="44" t="s">
        <v>294</v>
      </c>
      <c r="DE33" s="37"/>
      <c r="DF33" s="31"/>
      <c r="DG33" s="32"/>
      <c r="DH33" s="33"/>
      <c r="DI33" s="34"/>
      <c r="DJ33" s="79"/>
      <c r="DK33" s="37"/>
      <c r="DL33" s="31"/>
      <c r="DM33" s="32"/>
      <c r="DN33" s="33"/>
      <c r="DO33" s="34"/>
      <c r="DP33" s="35"/>
      <c r="DQ33" s="37"/>
      <c r="DR33" s="31"/>
      <c r="DS33" s="32"/>
      <c r="DT33" s="33"/>
      <c r="DU33" s="34"/>
      <c r="DV33" s="35"/>
      <c r="DW33" s="36"/>
      <c r="DX33" s="31"/>
      <c r="DY33" s="32"/>
      <c r="DZ33" s="33"/>
      <c r="EA33" s="34"/>
      <c r="EB33" s="35"/>
      <c r="EC33" s="36"/>
      <c r="ED33" s="31"/>
      <c r="EE33" s="32"/>
      <c r="EF33" s="33"/>
      <c r="EG33" s="34"/>
      <c r="EH33" s="35"/>
      <c r="EI33" s="37"/>
      <c r="EJ33" s="31"/>
      <c r="EK33" s="32"/>
      <c r="EL33" s="33"/>
      <c r="EM33" s="34"/>
      <c r="EN33" s="35"/>
      <c r="EO33" s="37"/>
      <c r="EP33" s="56" t="s">
        <v>14</v>
      </c>
      <c r="EQ33" s="42">
        <v>930</v>
      </c>
      <c r="ER33" s="43">
        <v>1000</v>
      </c>
      <c r="ES33" s="55" t="s">
        <v>13</v>
      </c>
      <c r="ET33" s="44" t="s">
        <v>15</v>
      </c>
      <c r="EU33" s="37"/>
      <c r="EV33" s="31"/>
      <c r="EW33" s="32"/>
      <c r="EX33" s="33"/>
      <c r="EY33" s="34"/>
      <c r="EZ33" s="44"/>
      <c r="FA33" s="37"/>
      <c r="FB33" s="31"/>
      <c r="FC33" s="32"/>
      <c r="FD33" s="33"/>
      <c r="FE33" s="34"/>
      <c r="FF33" s="35"/>
      <c r="FG33" s="37"/>
      <c r="FH33" s="31"/>
      <c r="FI33" s="32"/>
      <c r="FJ33" s="33"/>
      <c r="FK33" s="34"/>
      <c r="FL33" s="35"/>
      <c r="FM33" s="11"/>
    </row>
    <row r="34" spans="1:169" s="41" customFormat="1" ht="13.5" customHeight="1" x14ac:dyDescent="0.2">
      <c r="A34" s="30"/>
      <c r="B34" s="31"/>
      <c r="C34" s="32"/>
      <c r="D34" s="33"/>
      <c r="E34" s="34"/>
      <c r="F34" s="35"/>
      <c r="G34" s="36"/>
      <c r="H34" s="31"/>
      <c r="I34" s="32"/>
      <c r="J34" s="33"/>
      <c r="K34" s="34"/>
      <c r="L34" s="35"/>
      <c r="M34" s="37"/>
      <c r="N34" s="38" t="s">
        <v>210</v>
      </c>
      <c r="O34" s="32">
        <v>730</v>
      </c>
      <c r="P34" s="33">
        <v>900</v>
      </c>
      <c r="Q34" s="34" t="s">
        <v>26</v>
      </c>
      <c r="R34" s="35" t="s">
        <v>211</v>
      </c>
      <c r="S34" s="37"/>
      <c r="T34" s="31">
        <v>5685163</v>
      </c>
      <c r="U34" s="32">
        <v>30</v>
      </c>
      <c r="V34" s="33">
        <v>100</v>
      </c>
      <c r="W34" s="34" t="s">
        <v>95</v>
      </c>
      <c r="X34" s="35" t="s">
        <v>232</v>
      </c>
      <c r="Y34" s="37"/>
      <c r="Z34" s="84"/>
      <c r="AA34" s="32"/>
      <c r="AB34" s="33"/>
      <c r="AC34" s="34"/>
      <c r="AD34" s="65"/>
      <c r="AE34" s="37"/>
      <c r="AF34" s="31">
        <v>5704397</v>
      </c>
      <c r="AG34" s="32">
        <v>730</v>
      </c>
      <c r="AH34" s="33">
        <v>830</v>
      </c>
      <c r="AI34" s="34" t="s">
        <v>26</v>
      </c>
      <c r="AJ34" s="35" t="s">
        <v>275</v>
      </c>
      <c r="AK34" s="37"/>
      <c r="AL34" s="31"/>
      <c r="AM34" s="32"/>
      <c r="AN34" s="33"/>
      <c r="AO34" s="34"/>
      <c r="AP34" s="35"/>
      <c r="AQ34" s="30"/>
      <c r="AR34" s="31"/>
      <c r="AS34" s="32"/>
      <c r="AT34" s="33"/>
      <c r="AU34" s="34"/>
      <c r="AV34" s="35"/>
      <c r="AW34" s="36"/>
      <c r="AX34" s="31"/>
      <c r="AY34" s="32"/>
      <c r="AZ34" s="33"/>
      <c r="BA34" s="34"/>
      <c r="BB34" s="35"/>
      <c r="BC34" s="37"/>
      <c r="BD34" s="31"/>
      <c r="BE34" s="32"/>
      <c r="BF34" s="33"/>
      <c r="BG34" s="34"/>
      <c r="BH34" s="35"/>
      <c r="BI34" s="37"/>
      <c r="BJ34" s="38" t="s">
        <v>300</v>
      </c>
      <c r="BK34" s="32">
        <v>1000</v>
      </c>
      <c r="BL34" s="33">
        <v>1020</v>
      </c>
      <c r="BM34" s="34" t="s">
        <v>64</v>
      </c>
      <c r="BN34" s="35" t="s">
        <v>301</v>
      </c>
      <c r="BO34" s="37"/>
      <c r="BP34" s="31">
        <v>5709981</v>
      </c>
      <c r="BQ34" s="32">
        <v>1435</v>
      </c>
      <c r="BR34" s="33">
        <v>1635</v>
      </c>
      <c r="BS34" s="34" t="s">
        <v>12</v>
      </c>
      <c r="BT34" s="65">
        <v>3198</v>
      </c>
      <c r="BU34" s="37"/>
      <c r="BV34" s="31">
        <v>5710128</v>
      </c>
      <c r="BW34" s="32">
        <v>1000</v>
      </c>
      <c r="BX34" s="33">
        <v>1030</v>
      </c>
      <c r="BY34" s="34" t="s">
        <v>64</v>
      </c>
      <c r="BZ34" s="35">
        <v>33</v>
      </c>
      <c r="CA34" s="37"/>
      <c r="CB34" s="31"/>
      <c r="CC34" s="32"/>
      <c r="CD34" s="33"/>
      <c r="CE34" s="34"/>
      <c r="CF34" s="35"/>
      <c r="CG34" s="30"/>
      <c r="CH34" s="31"/>
      <c r="CI34" s="32"/>
      <c r="CJ34" s="33"/>
      <c r="CK34" s="34"/>
      <c r="CL34" s="35"/>
      <c r="CM34" s="36"/>
      <c r="CN34" s="31"/>
      <c r="CO34" s="32"/>
      <c r="CP34" s="33"/>
      <c r="CQ34" s="34"/>
      <c r="CR34" s="35"/>
      <c r="CS34" s="37"/>
      <c r="CT34" s="31"/>
      <c r="CU34" s="32"/>
      <c r="CV34" s="33"/>
      <c r="CW34" s="34"/>
      <c r="CX34" s="35"/>
      <c r="CY34" s="37"/>
      <c r="CZ34" s="38" t="s">
        <v>286</v>
      </c>
      <c r="DA34" s="32">
        <v>1100</v>
      </c>
      <c r="DB34" s="33">
        <v>1130</v>
      </c>
      <c r="DC34" s="34" t="s">
        <v>64</v>
      </c>
      <c r="DD34" s="35" t="s">
        <v>287</v>
      </c>
      <c r="DE34" s="37"/>
      <c r="DF34" s="31"/>
      <c r="DG34" s="32"/>
      <c r="DH34" s="33"/>
      <c r="DI34" s="34"/>
      <c r="DJ34" s="65"/>
      <c r="DK34" s="37"/>
      <c r="DL34" s="31"/>
      <c r="DM34" s="32"/>
      <c r="DN34" s="33"/>
      <c r="DO34" s="34"/>
      <c r="DP34" s="35"/>
      <c r="DQ34" s="37"/>
      <c r="DR34" s="31"/>
      <c r="DS34" s="32"/>
      <c r="DT34" s="33"/>
      <c r="DU34" s="34"/>
      <c r="DV34" s="35"/>
      <c r="DW34" s="36"/>
      <c r="DX34" s="31"/>
      <c r="DY34" s="32"/>
      <c r="DZ34" s="33"/>
      <c r="EA34" s="34"/>
      <c r="EB34" s="35"/>
      <c r="EC34" s="36"/>
      <c r="ED34" s="31"/>
      <c r="EE34" s="32"/>
      <c r="EF34" s="33"/>
      <c r="EG34" s="34"/>
      <c r="EH34" s="35"/>
      <c r="EI34" s="37"/>
      <c r="EJ34" s="31"/>
      <c r="EK34" s="32"/>
      <c r="EL34" s="33"/>
      <c r="EM34" s="34"/>
      <c r="EN34" s="35"/>
      <c r="EO34" s="37"/>
      <c r="EP34" s="38" t="s">
        <v>47</v>
      </c>
      <c r="EQ34" s="32">
        <v>1000</v>
      </c>
      <c r="ER34" s="33">
        <v>1020</v>
      </c>
      <c r="ES34" s="34" t="s">
        <v>13</v>
      </c>
      <c r="ET34" s="35" t="s">
        <v>48</v>
      </c>
      <c r="EU34" s="37"/>
      <c r="EV34" s="31"/>
      <c r="EW34" s="32"/>
      <c r="EX34" s="33"/>
      <c r="EY34" s="34"/>
      <c r="EZ34" s="69"/>
      <c r="FA34" s="37"/>
      <c r="FB34" s="31"/>
      <c r="FC34" s="32"/>
      <c r="FD34" s="33"/>
      <c r="FE34" s="34"/>
      <c r="FF34" s="35"/>
      <c r="FG34" s="37"/>
      <c r="FH34" s="31"/>
      <c r="FI34" s="32"/>
      <c r="FJ34" s="33"/>
      <c r="FK34" s="34"/>
      <c r="FL34" s="35"/>
      <c r="FM34" s="11"/>
    </row>
    <row r="35" spans="1:169" s="41" customFormat="1" ht="13.5" customHeight="1" x14ac:dyDescent="0.2">
      <c r="A35" s="30"/>
      <c r="B35" s="31"/>
      <c r="C35" s="32"/>
      <c r="D35" s="33"/>
      <c r="E35" s="34"/>
      <c r="F35" s="35"/>
      <c r="G35" s="36"/>
      <c r="H35" s="31"/>
      <c r="I35" s="32"/>
      <c r="J35" s="33"/>
      <c r="K35" s="34"/>
      <c r="L35" s="35"/>
      <c r="M35" s="37"/>
      <c r="N35" s="56" t="s">
        <v>218</v>
      </c>
      <c r="O35" s="32">
        <v>730</v>
      </c>
      <c r="P35" s="33">
        <v>900</v>
      </c>
      <c r="Q35" s="34" t="s">
        <v>26</v>
      </c>
      <c r="R35" s="35" t="s">
        <v>219</v>
      </c>
      <c r="S35" s="37"/>
      <c r="T35" s="31">
        <v>5685176</v>
      </c>
      <c r="U35" s="32">
        <v>100</v>
      </c>
      <c r="V35" s="33">
        <v>500</v>
      </c>
      <c r="W35" s="34" t="s">
        <v>95</v>
      </c>
      <c r="X35" s="35" t="s">
        <v>241</v>
      </c>
      <c r="Y35" s="37"/>
      <c r="Z35" s="31"/>
      <c r="AA35" s="32"/>
      <c r="AB35" s="33"/>
      <c r="AC35" s="34"/>
      <c r="AD35" s="65"/>
      <c r="AE35" s="37"/>
      <c r="AF35" s="31"/>
      <c r="AG35" s="32"/>
      <c r="AH35" s="33"/>
      <c r="AI35" s="34"/>
      <c r="AJ35" s="35"/>
      <c r="AK35" s="37"/>
      <c r="AL35" s="31"/>
      <c r="AM35" s="32"/>
      <c r="AN35" s="33"/>
      <c r="AO35" s="34"/>
      <c r="AP35" s="35"/>
      <c r="AQ35" s="30"/>
      <c r="AR35" s="31"/>
      <c r="AS35" s="32"/>
      <c r="AT35" s="33"/>
      <c r="AU35" s="34"/>
      <c r="AV35" s="35"/>
      <c r="AW35" s="36"/>
      <c r="AX35" s="31"/>
      <c r="AY35" s="32"/>
      <c r="AZ35" s="33"/>
      <c r="BA35" s="34"/>
      <c r="BB35" s="35"/>
      <c r="BC35" s="37"/>
      <c r="BD35" s="31"/>
      <c r="BE35" s="32"/>
      <c r="BF35" s="33"/>
      <c r="BG35" s="34"/>
      <c r="BH35" s="35"/>
      <c r="BI35" s="37"/>
      <c r="BJ35" s="38" t="s">
        <v>286</v>
      </c>
      <c r="BK35" s="32">
        <v>1100</v>
      </c>
      <c r="BL35" s="33">
        <v>1130</v>
      </c>
      <c r="BM35" s="34" t="s">
        <v>64</v>
      </c>
      <c r="BN35" s="35" t="s">
        <v>287</v>
      </c>
      <c r="BO35" s="37"/>
      <c r="BP35" s="31"/>
      <c r="BQ35" s="32"/>
      <c r="BR35" s="33"/>
      <c r="BS35" s="34"/>
      <c r="BT35" s="65"/>
      <c r="BU35" s="37"/>
      <c r="BV35" s="31"/>
      <c r="BW35" s="32"/>
      <c r="BX35" s="33"/>
      <c r="BY35" s="34"/>
      <c r="BZ35" s="35"/>
      <c r="CA35" s="37"/>
      <c r="CB35" s="31"/>
      <c r="CC35" s="32"/>
      <c r="CD35" s="33"/>
      <c r="CE35" s="34"/>
      <c r="CF35" s="35"/>
      <c r="CG35" s="30"/>
      <c r="CH35" s="31"/>
      <c r="CI35" s="32"/>
      <c r="CJ35" s="33"/>
      <c r="CK35" s="34"/>
      <c r="CL35" s="35"/>
      <c r="CM35" s="36"/>
      <c r="CN35" s="31"/>
      <c r="CO35" s="32"/>
      <c r="CP35" s="33"/>
      <c r="CQ35" s="34"/>
      <c r="CR35" s="35"/>
      <c r="CS35" s="37"/>
      <c r="CT35" s="31"/>
      <c r="CU35" s="32"/>
      <c r="CV35" s="33"/>
      <c r="CW35" s="34"/>
      <c r="CX35" s="35"/>
      <c r="CY35" s="37"/>
      <c r="CZ35" s="38" t="s">
        <v>290</v>
      </c>
      <c r="DA35" s="32">
        <v>1130</v>
      </c>
      <c r="DB35" s="33">
        <v>1200</v>
      </c>
      <c r="DC35" s="34" t="s">
        <v>64</v>
      </c>
      <c r="DD35" s="35" t="s">
        <v>291</v>
      </c>
      <c r="DE35" s="37"/>
      <c r="DF35" s="31"/>
      <c r="DG35" s="32"/>
      <c r="DH35" s="33"/>
      <c r="DI35" s="34"/>
      <c r="DJ35" s="65"/>
      <c r="DK35" s="37"/>
      <c r="DL35" s="31"/>
      <c r="DM35" s="32"/>
      <c r="DN35" s="33"/>
      <c r="DO35" s="34"/>
      <c r="DP35" s="35"/>
      <c r="DQ35" s="37"/>
      <c r="DR35" s="31"/>
      <c r="DS35" s="32"/>
      <c r="DT35" s="33"/>
      <c r="DU35" s="34"/>
      <c r="DV35" s="35"/>
      <c r="DW35" s="36"/>
      <c r="DX35" s="31"/>
      <c r="DY35" s="32"/>
      <c r="DZ35" s="33"/>
      <c r="EA35" s="34"/>
      <c r="EB35" s="35"/>
      <c r="EC35" s="36"/>
      <c r="ED35" s="31"/>
      <c r="EE35" s="32"/>
      <c r="EF35" s="33"/>
      <c r="EG35" s="34"/>
      <c r="EH35" s="35"/>
      <c r="EI35" s="37"/>
      <c r="EJ35" s="31"/>
      <c r="EK35" s="32"/>
      <c r="EL35" s="33"/>
      <c r="EM35" s="34"/>
      <c r="EN35" s="35"/>
      <c r="EO35" s="37"/>
      <c r="EP35" s="38" t="s">
        <v>112</v>
      </c>
      <c r="EQ35" s="32">
        <v>1230</v>
      </c>
      <c r="ER35" s="33">
        <v>1300</v>
      </c>
      <c r="ES35" s="34" t="s">
        <v>13</v>
      </c>
      <c r="ET35" s="35" t="s">
        <v>113</v>
      </c>
      <c r="EU35" s="37"/>
      <c r="EV35" s="31"/>
      <c r="EW35" s="32"/>
      <c r="EX35" s="33"/>
      <c r="EY35" s="34"/>
      <c r="EZ35" s="69"/>
      <c r="FA35" s="37"/>
      <c r="FB35" s="31"/>
      <c r="FC35" s="32"/>
      <c r="FD35" s="33"/>
      <c r="FE35" s="34"/>
      <c r="FF35" s="35"/>
      <c r="FG35" s="37"/>
      <c r="FH35" s="31"/>
      <c r="FI35" s="32"/>
      <c r="FJ35" s="33"/>
      <c r="FK35" s="34"/>
      <c r="FL35" s="35"/>
      <c r="FM35" s="11"/>
    </row>
    <row r="36" spans="1:169" s="41" customFormat="1" ht="13.5" customHeight="1" x14ac:dyDescent="0.2">
      <c r="A36" s="30"/>
      <c r="B36" s="31"/>
      <c r="C36" s="32"/>
      <c r="D36" s="33"/>
      <c r="E36" s="34"/>
      <c r="F36" s="35"/>
      <c r="G36" s="36"/>
      <c r="H36" s="31"/>
      <c r="I36" s="32"/>
      <c r="J36" s="33"/>
      <c r="K36" s="34"/>
      <c r="L36" s="35"/>
      <c r="M36" s="37"/>
      <c r="N36" s="56" t="s">
        <v>225</v>
      </c>
      <c r="O36" s="32">
        <v>730</v>
      </c>
      <c r="P36" s="33">
        <v>900</v>
      </c>
      <c r="Q36" s="34" t="s">
        <v>26</v>
      </c>
      <c r="R36" s="35" t="s">
        <v>226</v>
      </c>
      <c r="S36" s="37"/>
      <c r="T36" s="31">
        <v>5685189</v>
      </c>
      <c r="U36" s="32">
        <v>500</v>
      </c>
      <c r="V36" s="33">
        <v>530</v>
      </c>
      <c r="W36" s="34" t="s">
        <v>95</v>
      </c>
      <c r="X36" s="35" t="s">
        <v>232</v>
      </c>
      <c r="Y36" s="37"/>
      <c r="Z36" s="31"/>
      <c r="AA36" s="32"/>
      <c r="AB36" s="33"/>
      <c r="AC36" s="34"/>
      <c r="AD36" s="79"/>
      <c r="AE36" s="37"/>
      <c r="AF36" s="31"/>
      <c r="AG36" s="32"/>
      <c r="AH36" s="33"/>
      <c r="AI36" s="34"/>
      <c r="AJ36" s="35"/>
      <c r="AK36" s="37"/>
      <c r="AL36" s="31"/>
      <c r="AM36" s="32"/>
      <c r="AN36" s="33"/>
      <c r="AO36" s="34"/>
      <c r="AP36" s="35"/>
      <c r="AQ36" s="30"/>
      <c r="AR36" s="31"/>
      <c r="AS36" s="32"/>
      <c r="AT36" s="33"/>
      <c r="AU36" s="34"/>
      <c r="AV36" s="35"/>
      <c r="AW36" s="36"/>
      <c r="AX36" s="31"/>
      <c r="AY36" s="32"/>
      <c r="AZ36" s="33"/>
      <c r="BA36" s="34"/>
      <c r="BB36" s="35"/>
      <c r="BC36" s="37"/>
      <c r="BD36" s="31"/>
      <c r="BE36" s="32"/>
      <c r="BF36" s="33"/>
      <c r="BG36" s="34"/>
      <c r="BH36" s="35"/>
      <c r="BI36" s="37"/>
      <c r="BJ36" s="38" t="s">
        <v>290</v>
      </c>
      <c r="BK36" s="32">
        <v>1130</v>
      </c>
      <c r="BL36" s="33">
        <v>1200</v>
      </c>
      <c r="BM36" s="34" t="s">
        <v>64</v>
      </c>
      <c r="BN36" s="35" t="s">
        <v>291</v>
      </c>
      <c r="BO36" s="37"/>
      <c r="BP36" s="31"/>
      <c r="BQ36" s="32"/>
      <c r="BR36" s="33"/>
      <c r="BS36" s="34"/>
      <c r="BT36" s="79"/>
      <c r="BU36" s="37"/>
      <c r="BV36" s="31"/>
      <c r="BW36" s="32"/>
      <c r="BX36" s="33"/>
      <c r="BY36" s="34"/>
      <c r="BZ36" s="35"/>
      <c r="CA36" s="37"/>
      <c r="CB36" s="31"/>
      <c r="CC36" s="32"/>
      <c r="CD36" s="33"/>
      <c r="CE36" s="34"/>
      <c r="CF36" s="35"/>
      <c r="CG36" s="30"/>
      <c r="CH36" s="31"/>
      <c r="CI36" s="32"/>
      <c r="CJ36" s="33"/>
      <c r="CK36" s="34"/>
      <c r="CL36" s="35"/>
      <c r="CM36" s="36"/>
      <c r="CN36" s="31"/>
      <c r="CO36" s="32"/>
      <c r="CP36" s="33"/>
      <c r="CQ36" s="34"/>
      <c r="CR36" s="35"/>
      <c r="CS36" s="37"/>
      <c r="CT36" s="31"/>
      <c r="CU36" s="32"/>
      <c r="CV36" s="33"/>
      <c r="CW36" s="34"/>
      <c r="CX36" s="35"/>
      <c r="CY36" s="37"/>
      <c r="CZ36" s="31"/>
      <c r="DA36" s="32"/>
      <c r="DB36" s="33"/>
      <c r="DC36" s="34"/>
      <c r="DD36" s="35"/>
      <c r="DE36" s="37"/>
      <c r="DF36" s="31"/>
      <c r="DG36" s="32"/>
      <c r="DH36" s="33"/>
      <c r="DI36" s="34"/>
      <c r="DJ36" s="79"/>
      <c r="DK36" s="37"/>
      <c r="DL36" s="31"/>
      <c r="DM36" s="32"/>
      <c r="DN36" s="33"/>
      <c r="DO36" s="34"/>
      <c r="DP36" s="35"/>
      <c r="DQ36" s="37"/>
      <c r="DR36" s="31"/>
      <c r="DS36" s="32"/>
      <c r="DT36" s="33"/>
      <c r="DU36" s="34"/>
      <c r="DV36" s="35"/>
      <c r="DW36" s="36"/>
      <c r="DX36" s="31"/>
      <c r="DY36" s="32"/>
      <c r="DZ36" s="33"/>
      <c r="EA36" s="34"/>
      <c r="EB36" s="35"/>
      <c r="EC36" s="36"/>
      <c r="ED36" s="31"/>
      <c r="EE36" s="32"/>
      <c r="EF36" s="33"/>
      <c r="EG36" s="34"/>
      <c r="EH36" s="35"/>
      <c r="EI36" s="37"/>
      <c r="EJ36" s="31"/>
      <c r="EK36" s="32"/>
      <c r="EL36" s="33"/>
      <c r="EM36" s="34"/>
      <c r="EN36" s="35"/>
      <c r="EO36" s="37"/>
      <c r="EP36" s="38" t="s">
        <v>135</v>
      </c>
      <c r="EQ36" s="32">
        <v>1330</v>
      </c>
      <c r="ER36" s="33">
        <v>1345</v>
      </c>
      <c r="ES36" s="34" t="s">
        <v>13</v>
      </c>
      <c r="ET36" s="35" t="s">
        <v>136</v>
      </c>
      <c r="EU36" s="37"/>
      <c r="EV36" s="31"/>
      <c r="EW36" s="32"/>
      <c r="EX36" s="33"/>
      <c r="EY36" s="34"/>
      <c r="EZ36" s="44"/>
      <c r="FA36" s="37"/>
      <c r="FB36" s="31"/>
      <c r="FC36" s="32"/>
      <c r="FD36" s="33"/>
      <c r="FE36" s="34"/>
      <c r="FF36" s="35"/>
      <c r="FG36" s="37"/>
      <c r="FH36" s="31"/>
      <c r="FI36" s="32"/>
      <c r="FJ36" s="33"/>
      <c r="FK36" s="34"/>
      <c r="FL36" s="35"/>
      <c r="FM36" s="11"/>
    </row>
    <row r="37" spans="1:169" s="41" customFormat="1" ht="13.5" customHeight="1" x14ac:dyDescent="0.2">
      <c r="A37" s="30"/>
      <c r="B37" s="31"/>
      <c r="C37" s="32"/>
      <c r="D37" s="33"/>
      <c r="E37" s="34"/>
      <c r="F37" s="35"/>
      <c r="G37" s="36"/>
      <c r="H37" s="31"/>
      <c r="I37" s="32"/>
      <c r="J37" s="33"/>
      <c r="K37" s="34"/>
      <c r="L37" s="35"/>
      <c r="M37" s="37"/>
      <c r="N37" s="38" t="s">
        <v>235</v>
      </c>
      <c r="O37" s="32">
        <v>730</v>
      </c>
      <c r="P37" s="33">
        <v>900</v>
      </c>
      <c r="Q37" s="34" t="s">
        <v>26</v>
      </c>
      <c r="R37" s="35" t="s">
        <v>236</v>
      </c>
      <c r="S37" s="37"/>
      <c r="T37" s="38" t="s">
        <v>245</v>
      </c>
      <c r="U37" s="32">
        <v>1100</v>
      </c>
      <c r="V37" s="33">
        <v>1200</v>
      </c>
      <c r="W37" s="34" t="s">
        <v>95</v>
      </c>
      <c r="X37" s="35" t="s">
        <v>246</v>
      </c>
      <c r="Y37" s="37"/>
      <c r="Z37" s="31"/>
      <c r="AA37" s="32"/>
      <c r="AB37" s="33"/>
      <c r="AC37" s="34"/>
      <c r="AD37" s="73"/>
      <c r="AE37" s="37"/>
      <c r="AF37" s="31"/>
      <c r="AG37" s="32"/>
      <c r="AH37" s="33"/>
      <c r="AI37" s="34"/>
      <c r="AJ37" s="35"/>
      <c r="AK37" s="37"/>
      <c r="AL37" s="31"/>
      <c r="AM37" s="32"/>
      <c r="AN37" s="33"/>
      <c r="AO37" s="34"/>
      <c r="AP37" s="35"/>
      <c r="AQ37" s="30"/>
      <c r="AR37" s="31"/>
      <c r="AS37" s="32"/>
      <c r="AT37" s="33"/>
      <c r="AU37" s="34"/>
      <c r="AV37" s="35"/>
      <c r="AW37" s="36"/>
      <c r="AX37" s="31"/>
      <c r="AY37" s="32"/>
      <c r="AZ37" s="33"/>
      <c r="BA37" s="34"/>
      <c r="BB37" s="35"/>
      <c r="BC37" s="37"/>
      <c r="BD37" s="31"/>
      <c r="BE37" s="32"/>
      <c r="BF37" s="33"/>
      <c r="BG37" s="34"/>
      <c r="BH37" s="35"/>
      <c r="BI37" s="37"/>
      <c r="BJ37" s="31">
        <v>5695607</v>
      </c>
      <c r="BK37" s="32">
        <v>1100</v>
      </c>
      <c r="BL37" s="33">
        <v>1110</v>
      </c>
      <c r="BM37" s="34" t="s">
        <v>192</v>
      </c>
      <c r="BN37" s="35" t="s">
        <v>303</v>
      </c>
      <c r="BO37" s="37"/>
      <c r="BP37" s="31"/>
      <c r="BQ37" s="32"/>
      <c r="BR37" s="33"/>
      <c r="BS37" s="34"/>
      <c r="BT37" s="73"/>
      <c r="BU37" s="37"/>
      <c r="BV37" s="31"/>
      <c r="BW37" s="32"/>
      <c r="BX37" s="33"/>
      <c r="BY37" s="34"/>
      <c r="BZ37" s="35"/>
      <c r="CA37" s="37"/>
      <c r="CB37" s="31"/>
      <c r="CC37" s="32"/>
      <c r="CD37" s="33"/>
      <c r="CE37" s="34"/>
      <c r="CF37" s="35"/>
      <c r="CG37" s="30"/>
      <c r="CH37" s="31"/>
      <c r="CI37" s="32"/>
      <c r="CJ37" s="33"/>
      <c r="CK37" s="34"/>
      <c r="CL37" s="35"/>
      <c r="CM37" s="36"/>
      <c r="CN37" s="31"/>
      <c r="CO37" s="32"/>
      <c r="CP37" s="33"/>
      <c r="CQ37" s="34"/>
      <c r="CR37" s="35"/>
      <c r="CS37" s="37"/>
      <c r="CT37" s="31"/>
      <c r="CU37" s="32"/>
      <c r="CV37" s="33"/>
      <c r="CW37" s="34"/>
      <c r="CX37" s="35"/>
      <c r="CY37" s="37"/>
      <c r="CZ37" s="31"/>
      <c r="DA37" s="32"/>
      <c r="DB37" s="33"/>
      <c r="DC37" s="34"/>
      <c r="DD37" s="35"/>
      <c r="DE37" s="37"/>
      <c r="DF37" s="31"/>
      <c r="DG37" s="32"/>
      <c r="DH37" s="33"/>
      <c r="DI37" s="34"/>
      <c r="DJ37" s="73"/>
      <c r="DK37" s="37"/>
      <c r="DL37" s="31"/>
      <c r="DM37" s="32"/>
      <c r="DN37" s="33"/>
      <c r="DO37" s="34"/>
      <c r="DP37" s="35"/>
      <c r="DQ37" s="37"/>
      <c r="DR37" s="31"/>
      <c r="DS37" s="32"/>
      <c r="DT37" s="33"/>
      <c r="DU37" s="34"/>
      <c r="DV37" s="35"/>
      <c r="DW37" s="30"/>
      <c r="DX37" s="31"/>
      <c r="DY37" s="32"/>
      <c r="DZ37" s="33"/>
      <c r="EA37" s="34"/>
      <c r="EB37" s="35"/>
      <c r="EC37" s="36"/>
      <c r="ED37" s="31"/>
      <c r="EE37" s="32"/>
      <c r="EF37" s="33"/>
      <c r="EG37" s="34"/>
      <c r="EH37" s="35"/>
      <c r="EI37" s="37"/>
      <c r="EJ37" s="31"/>
      <c r="EK37" s="32"/>
      <c r="EL37" s="33"/>
      <c r="EM37" s="34"/>
      <c r="EN37" s="35"/>
      <c r="EO37" s="37"/>
      <c r="EP37" s="31"/>
      <c r="EQ37" s="32"/>
      <c r="ER37" s="33"/>
      <c r="ES37" s="34"/>
      <c r="ET37" s="35"/>
      <c r="EU37" s="37"/>
      <c r="EV37" s="31"/>
      <c r="EW37" s="32"/>
      <c r="EX37" s="33"/>
      <c r="EY37" s="34"/>
      <c r="EZ37" s="35"/>
      <c r="FA37" s="37"/>
      <c r="FB37" s="31"/>
      <c r="FC37" s="32"/>
      <c r="FD37" s="33"/>
      <c r="FE37" s="34"/>
      <c r="FF37" s="35"/>
      <c r="FG37" s="37"/>
      <c r="FH37" s="31"/>
      <c r="FI37" s="32"/>
      <c r="FJ37" s="33"/>
      <c r="FK37" s="34"/>
      <c r="FL37" s="35"/>
      <c r="FM37" s="11"/>
    </row>
    <row r="38" spans="1:169" s="41" customFormat="1" ht="13.5" customHeight="1" x14ac:dyDescent="0.2">
      <c r="A38" s="30"/>
      <c r="B38" s="31"/>
      <c r="C38" s="32"/>
      <c r="D38" s="33"/>
      <c r="E38" s="34"/>
      <c r="F38" s="35"/>
      <c r="G38" s="36"/>
      <c r="H38" s="31"/>
      <c r="I38" s="32"/>
      <c r="J38" s="33"/>
      <c r="K38" s="34"/>
      <c r="L38" s="35"/>
      <c r="M38" s="37"/>
      <c r="N38" s="38" t="s">
        <v>243</v>
      </c>
      <c r="O38" s="32">
        <v>730</v>
      </c>
      <c r="P38" s="33">
        <v>900</v>
      </c>
      <c r="Q38" s="34" t="s">
        <v>26</v>
      </c>
      <c r="R38" s="35" t="s">
        <v>244</v>
      </c>
      <c r="S38" s="37"/>
      <c r="T38" s="38" t="s">
        <v>258</v>
      </c>
      <c r="U38" s="32">
        <v>1300</v>
      </c>
      <c r="V38" s="33">
        <v>1320</v>
      </c>
      <c r="W38" s="34" t="s">
        <v>95</v>
      </c>
      <c r="X38" s="35" t="s">
        <v>259</v>
      </c>
      <c r="Y38" s="37"/>
      <c r="Z38" s="31"/>
      <c r="AA38" s="32"/>
      <c r="AB38" s="33"/>
      <c r="AC38" s="34"/>
      <c r="AD38" s="35"/>
      <c r="AE38" s="37"/>
      <c r="AF38" s="31"/>
      <c r="AG38" s="32"/>
      <c r="AH38" s="33"/>
      <c r="AI38" s="34"/>
      <c r="AJ38" s="35"/>
      <c r="AK38" s="37"/>
      <c r="AL38" s="31"/>
      <c r="AM38" s="32"/>
      <c r="AN38" s="33"/>
      <c r="AO38" s="34"/>
      <c r="AP38" s="35"/>
      <c r="AQ38" s="30"/>
      <c r="AR38" s="31"/>
      <c r="AS38" s="32"/>
      <c r="AT38" s="33"/>
      <c r="AU38" s="34"/>
      <c r="AV38" s="35"/>
      <c r="AW38" s="36"/>
      <c r="AX38" s="31"/>
      <c r="AY38" s="32"/>
      <c r="AZ38" s="33"/>
      <c r="BA38" s="34"/>
      <c r="BB38" s="35"/>
      <c r="BC38" s="37"/>
      <c r="BD38" s="31"/>
      <c r="BE38" s="32"/>
      <c r="BF38" s="33"/>
      <c r="BG38" s="34"/>
      <c r="BH38" s="35"/>
      <c r="BI38" s="37"/>
      <c r="BJ38" s="31">
        <v>5707223</v>
      </c>
      <c r="BK38" s="32">
        <v>105</v>
      </c>
      <c r="BL38" s="33">
        <v>510</v>
      </c>
      <c r="BM38" s="34" t="s">
        <v>29</v>
      </c>
      <c r="BN38" s="35" t="s">
        <v>116</v>
      </c>
      <c r="BO38" s="37"/>
      <c r="BP38" s="31"/>
      <c r="BQ38" s="32"/>
      <c r="BR38" s="33"/>
      <c r="BS38" s="34"/>
      <c r="BT38" s="73"/>
      <c r="BU38" s="37"/>
      <c r="BV38" s="31"/>
      <c r="BW38" s="32"/>
      <c r="BX38" s="33"/>
      <c r="BY38" s="34"/>
      <c r="BZ38" s="35"/>
      <c r="CA38" s="37"/>
      <c r="CB38" s="31"/>
      <c r="CC38" s="32"/>
      <c r="CD38" s="33"/>
      <c r="CE38" s="34"/>
      <c r="CF38" s="35"/>
      <c r="CG38" s="30"/>
      <c r="CH38" s="31"/>
      <c r="CI38" s="32"/>
      <c r="CJ38" s="33"/>
      <c r="CK38" s="34"/>
      <c r="CL38" s="35"/>
      <c r="CM38" s="36"/>
      <c r="CN38" s="31"/>
      <c r="CO38" s="32"/>
      <c r="CP38" s="33"/>
      <c r="CQ38" s="34"/>
      <c r="CR38" s="35"/>
      <c r="CS38" s="37"/>
      <c r="CT38" s="31"/>
      <c r="CU38" s="32"/>
      <c r="CV38" s="33"/>
      <c r="CW38" s="34"/>
      <c r="CX38" s="35"/>
      <c r="CY38" s="37"/>
      <c r="CZ38" s="31"/>
      <c r="DA38" s="32"/>
      <c r="DB38" s="33"/>
      <c r="DC38" s="34"/>
      <c r="DD38" s="35"/>
      <c r="DE38" s="37"/>
      <c r="DF38" s="31"/>
      <c r="DG38" s="32"/>
      <c r="DH38" s="33"/>
      <c r="DI38" s="34"/>
      <c r="DJ38" s="73"/>
      <c r="DK38" s="37"/>
      <c r="DL38" s="31"/>
      <c r="DM38" s="32"/>
      <c r="DN38" s="33"/>
      <c r="DO38" s="34"/>
      <c r="DP38" s="35"/>
      <c r="DQ38" s="37"/>
      <c r="DR38" s="31"/>
      <c r="DS38" s="32"/>
      <c r="DT38" s="33"/>
      <c r="DU38" s="34"/>
      <c r="DV38" s="35"/>
      <c r="DW38" s="30"/>
      <c r="DX38" s="31"/>
      <c r="DY38" s="32"/>
      <c r="DZ38" s="33"/>
      <c r="EA38" s="34"/>
      <c r="EB38" s="35"/>
      <c r="EC38" s="36"/>
      <c r="ED38" s="31"/>
      <c r="EE38" s="32"/>
      <c r="EF38" s="33"/>
      <c r="EG38" s="34"/>
      <c r="EH38" s="35"/>
      <c r="EI38" s="37"/>
      <c r="EJ38" s="31"/>
      <c r="EK38" s="32"/>
      <c r="EL38" s="33"/>
      <c r="EM38" s="34"/>
      <c r="EN38" s="35"/>
      <c r="EO38" s="37"/>
      <c r="EP38" s="31"/>
      <c r="EQ38" s="32"/>
      <c r="ER38" s="33"/>
      <c r="ES38" s="34"/>
      <c r="ET38" s="35"/>
      <c r="EU38" s="37"/>
      <c r="EV38" s="31"/>
      <c r="EW38" s="32"/>
      <c r="EX38" s="33"/>
      <c r="EY38" s="34"/>
      <c r="EZ38" s="35"/>
      <c r="FA38" s="37"/>
      <c r="FB38" s="31"/>
      <c r="FC38" s="32"/>
      <c r="FD38" s="33"/>
      <c r="FE38" s="34"/>
      <c r="FF38" s="35"/>
      <c r="FG38" s="37"/>
      <c r="FH38" s="31"/>
      <c r="FI38" s="32"/>
      <c r="FJ38" s="33"/>
      <c r="FK38" s="34"/>
      <c r="FL38" s="35"/>
      <c r="FM38" s="11"/>
    </row>
    <row r="39" spans="1:169" s="41" customFormat="1" ht="13.5" customHeight="1" x14ac:dyDescent="0.2">
      <c r="A39" s="30"/>
      <c r="B39" s="31"/>
      <c r="C39" s="32"/>
      <c r="D39" s="33"/>
      <c r="E39" s="34"/>
      <c r="F39" s="35"/>
      <c r="G39" s="36"/>
      <c r="H39" s="31"/>
      <c r="I39" s="32"/>
      <c r="J39" s="33"/>
      <c r="K39" s="34"/>
      <c r="L39" s="35"/>
      <c r="M39" s="37"/>
      <c r="N39" s="38" t="s">
        <v>249</v>
      </c>
      <c r="O39" s="32">
        <v>1000</v>
      </c>
      <c r="P39" s="33">
        <v>1100</v>
      </c>
      <c r="Q39" s="34" t="s">
        <v>26</v>
      </c>
      <c r="R39" s="35" t="s">
        <v>250</v>
      </c>
      <c r="S39" s="37"/>
      <c r="T39" s="31">
        <v>5693767</v>
      </c>
      <c r="U39" s="32">
        <v>30</v>
      </c>
      <c r="V39" s="33">
        <v>430</v>
      </c>
      <c r="W39" s="34" t="s">
        <v>64</v>
      </c>
      <c r="X39" s="35" t="s">
        <v>288</v>
      </c>
      <c r="Y39" s="37"/>
      <c r="Z39" s="31"/>
      <c r="AA39" s="32"/>
      <c r="AB39" s="33"/>
      <c r="AC39" s="34"/>
      <c r="AD39" s="35"/>
      <c r="AE39" s="37"/>
      <c r="AF39" s="31"/>
      <c r="AG39" s="32"/>
      <c r="AH39" s="33"/>
      <c r="AI39" s="34"/>
      <c r="AJ39" s="35"/>
      <c r="AK39" s="37"/>
      <c r="AL39" s="54"/>
      <c r="AM39" s="42"/>
      <c r="AN39" s="43"/>
      <c r="AO39" s="55"/>
      <c r="AP39" s="44"/>
      <c r="AQ39" s="30"/>
      <c r="AR39" s="31"/>
      <c r="AS39" s="32"/>
      <c r="AT39" s="33"/>
      <c r="AU39" s="34"/>
      <c r="AV39" s="35"/>
      <c r="AW39" s="36"/>
      <c r="AX39" s="31"/>
      <c r="AY39" s="32"/>
      <c r="AZ39" s="33"/>
      <c r="BA39" s="34"/>
      <c r="BB39" s="35"/>
      <c r="BC39" s="37"/>
      <c r="BD39" s="31"/>
      <c r="BE39" s="32"/>
      <c r="BF39" s="33"/>
      <c r="BG39" s="34"/>
      <c r="BH39" s="35"/>
      <c r="BI39" s="37"/>
      <c r="BJ39" s="31">
        <v>5707927</v>
      </c>
      <c r="BK39" s="32"/>
      <c r="BL39" s="33">
        <v>545</v>
      </c>
      <c r="BM39" s="34" t="s">
        <v>49</v>
      </c>
      <c r="BN39" s="35" t="s">
        <v>233</v>
      </c>
      <c r="BO39" s="37"/>
      <c r="BP39" s="31"/>
      <c r="BQ39" s="32"/>
      <c r="BR39" s="33"/>
      <c r="BS39" s="34"/>
      <c r="BT39" s="73"/>
      <c r="BU39" s="37"/>
      <c r="BV39" s="31"/>
      <c r="BW39" s="32"/>
      <c r="BX39" s="33"/>
      <c r="BY39" s="34"/>
      <c r="BZ39" s="35"/>
      <c r="CA39" s="37"/>
      <c r="CB39" s="54"/>
      <c r="CC39" s="42"/>
      <c r="CD39" s="43"/>
      <c r="CE39" s="55"/>
      <c r="CF39" s="44"/>
      <c r="CG39" s="30"/>
      <c r="CH39" s="31"/>
      <c r="CI39" s="32"/>
      <c r="CJ39" s="33"/>
      <c r="CK39" s="34"/>
      <c r="CL39" s="35"/>
      <c r="CM39" s="36"/>
      <c r="CN39" s="31"/>
      <c r="CO39" s="32"/>
      <c r="CP39" s="33"/>
      <c r="CQ39" s="34"/>
      <c r="CR39" s="35"/>
      <c r="CS39" s="37"/>
      <c r="CT39" s="31"/>
      <c r="CU39" s="32"/>
      <c r="CV39" s="33"/>
      <c r="CW39" s="34"/>
      <c r="CX39" s="35"/>
      <c r="CY39" s="37"/>
      <c r="CZ39" s="31"/>
      <c r="DA39" s="32"/>
      <c r="DB39" s="33"/>
      <c r="DC39" s="34"/>
      <c r="DD39" s="35"/>
      <c r="DE39" s="37"/>
      <c r="DF39" s="31"/>
      <c r="DG39" s="32"/>
      <c r="DH39" s="33"/>
      <c r="DI39" s="34"/>
      <c r="DJ39" s="73"/>
      <c r="DK39" s="37"/>
      <c r="DL39" s="31"/>
      <c r="DM39" s="32"/>
      <c r="DN39" s="33"/>
      <c r="DO39" s="34"/>
      <c r="DP39" s="35"/>
      <c r="DQ39" s="37"/>
      <c r="DR39" s="54"/>
      <c r="DS39" s="42"/>
      <c r="DT39" s="43"/>
      <c r="DU39" s="55"/>
      <c r="DV39" s="44"/>
      <c r="DW39" s="30"/>
      <c r="DX39" s="31"/>
      <c r="DY39" s="32"/>
      <c r="DZ39" s="33"/>
      <c r="EA39" s="34"/>
      <c r="EB39" s="35"/>
      <c r="EC39" s="36"/>
      <c r="ED39" s="31"/>
      <c r="EE39" s="32"/>
      <c r="EF39" s="33"/>
      <c r="EG39" s="34"/>
      <c r="EH39" s="35"/>
      <c r="EI39" s="37"/>
      <c r="EJ39" s="31"/>
      <c r="EK39" s="32"/>
      <c r="EL39" s="33"/>
      <c r="EM39" s="34"/>
      <c r="EN39" s="35"/>
      <c r="EO39" s="37"/>
      <c r="EP39" s="31"/>
      <c r="EQ39" s="32"/>
      <c r="ER39" s="33"/>
      <c r="ES39" s="34"/>
      <c r="ET39" s="35"/>
      <c r="EU39" s="37"/>
      <c r="EV39" s="31"/>
      <c r="EW39" s="32"/>
      <c r="EX39" s="33"/>
      <c r="EY39" s="34"/>
      <c r="EZ39" s="35"/>
      <c r="FA39" s="37"/>
      <c r="FB39" s="31"/>
      <c r="FC39" s="32"/>
      <c r="FD39" s="33"/>
      <c r="FE39" s="34"/>
      <c r="FF39" s="35"/>
      <c r="FG39" s="37"/>
      <c r="FH39" s="54"/>
      <c r="FI39" s="42"/>
      <c r="FJ39" s="43"/>
      <c r="FK39" s="55"/>
      <c r="FL39" s="44"/>
      <c r="FM39" s="11"/>
    </row>
    <row r="40" spans="1:169" s="41" customFormat="1" ht="13.5" customHeight="1" x14ac:dyDescent="0.2">
      <c r="A40" s="30"/>
      <c r="B40" s="31"/>
      <c r="C40" s="32"/>
      <c r="D40" s="33"/>
      <c r="E40" s="34"/>
      <c r="F40" s="35"/>
      <c r="G40" s="36"/>
      <c r="H40" s="31"/>
      <c r="I40" s="32"/>
      <c r="J40" s="33"/>
      <c r="K40" s="34"/>
      <c r="L40" s="35"/>
      <c r="M40" s="37"/>
      <c r="N40" s="38" t="s">
        <v>256</v>
      </c>
      <c r="O40" s="32">
        <v>1000</v>
      </c>
      <c r="P40" s="33">
        <v>1100</v>
      </c>
      <c r="Q40" s="34" t="s">
        <v>26</v>
      </c>
      <c r="R40" s="35" t="s">
        <v>257</v>
      </c>
      <c r="S40" s="37"/>
      <c r="T40" s="49">
        <v>5698513</v>
      </c>
      <c r="U40" s="50">
        <v>30</v>
      </c>
      <c r="V40" s="75">
        <v>500</v>
      </c>
      <c r="W40" s="51" t="s">
        <v>64</v>
      </c>
      <c r="X40" s="52" t="s">
        <v>304</v>
      </c>
      <c r="Y40" s="37"/>
      <c r="Z40" s="31"/>
      <c r="AA40" s="32"/>
      <c r="AB40" s="33"/>
      <c r="AC40" s="34"/>
      <c r="AD40" s="35"/>
      <c r="AE40" s="37"/>
      <c r="AF40" s="31"/>
      <c r="AG40" s="32"/>
      <c r="AH40" s="33"/>
      <c r="AI40" s="34"/>
      <c r="AJ40" s="35"/>
      <c r="AK40" s="37"/>
      <c r="AL40" s="31"/>
      <c r="AM40" s="32"/>
      <c r="AN40" s="33"/>
      <c r="AO40" s="34"/>
      <c r="AP40" s="35"/>
      <c r="AQ40" s="30"/>
      <c r="AR40" s="31"/>
      <c r="AS40" s="32"/>
      <c r="AT40" s="33"/>
      <c r="AU40" s="34"/>
      <c r="AV40" s="35"/>
      <c r="AW40" s="36"/>
      <c r="AX40" s="31"/>
      <c r="AY40" s="32"/>
      <c r="AZ40" s="33"/>
      <c r="BA40" s="34"/>
      <c r="BB40" s="35"/>
      <c r="BC40" s="37"/>
      <c r="BD40" s="31"/>
      <c r="BE40" s="32"/>
      <c r="BF40" s="33"/>
      <c r="BG40" s="34"/>
      <c r="BH40" s="35"/>
      <c r="BI40" s="37"/>
      <c r="BJ40" s="31">
        <v>5708599</v>
      </c>
      <c r="BK40" s="32">
        <v>2330</v>
      </c>
      <c r="BL40" s="33"/>
      <c r="BM40" s="34" t="s">
        <v>39</v>
      </c>
      <c r="BN40" s="35" t="s">
        <v>289</v>
      </c>
      <c r="BO40" s="37"/>
      <c r="BP40" s="31"/>
      <c r="BQ40" s="32"/>
      <c r="BR40" s="33"/>
      <c r="BS40" s="34"/>
      <c r="BT40" s="35"/>
      <c r="BU40" s="37"/>
      <c r="BV40" s="31"/>
      <c r="BW40" s="32"/>
      <c r="BX40" s="33"/>
      <c r="BY40" s="34"/>
      <c r="BZ40" s="35"/>
      <c r="CA40" s="37"/>
      <c r="CB40" s="31"/>
      <c r="CC40" s="32"/>
      <c r="CD40" s="33"/>
      <c r="CE40" s="34"/>
      <c r="CF40" s="35"/>
      <c r="CG40" s="30"/>
      <c r="CH40" s="31"/>
      <c r="CI40" s="32"/>
      <c r="CJ40" s="33"/>
      <c r="CK40" s="34"/>
      <c r="CL40" s="35"/>
      <c r="CM40" s="36"/>
      <c r="CN40" s="31"/>
      <c r="CO40" s="32"/>
      <c r="CP40" s="33"/>
      <c r="CQ40" s="34"/>
      <c r="CR40" s="35"/>
      <c r="CS40" s="37"/>
      <c r="CT40" s="31"/>
      <c r="CU40" s="32"/>
      <c r="CV40" s="33"/>
      <c r="CW40" s="34"/>
      <c r="CX40" s="35"/>
      <c r="CY40" s="37"/>
      <c r="CZ40" s="31"/>
      <c r="DA40" s="32"/>
      <c r="DB40" s="33"/>
      <c r="DC40" s="34"/>
      <c r="DD40" s="35"/>
      <c r="DE40" s="37"/>
      <c r="DF40" s="31"/>
      <c r="DG40" s="32"/>
      <c r="DH40" s="33"/>
      <c r="DI40" s="34"/>
      <c r="DJ40" s="73"/>
      <c r="DK40" s="37"/>
      <c r="DL40" s="31"/>
      <c r="DM40" s="32"/>
      <c r="DN40" s="33"/>
      <c r="DO40" s="34"/>
      <c r="DP40" s="35"/>
      <c r="DQ40" s="37"/>
      <c r="DR40" s="31"/>
      <c r="DS40" s="32"/>
      <c r="DT40" s="33"/>
      <c r="DU40" s="34"/>
      <c r="DV40" s="35"/>
      <c r="DW40" s="30"/>
      <c r="DX40" s="31"/>
      <c r="DY40" s="32"/>
      <c r="DZ40" s="33"/>
      <c r="EA40" s="34"/>
      <c r="EB40" s="35"/>
      <c r="EC40" s="36"/>
      <c r="ED40" s="31"/>
      <c r="EE40" s="32"/>
      <c r="EF40" s="33"/>
      <c r="EG40" s="34"/>
      <c r="EH40" s="35"/>
      <c r="EI40" s="37"/>
      <c r="EJ40" s="31"/>
      <c r="EK40" s="32"/>
      <c r="EL40" s="33"/>
      <c r="EM40" s="34"/>
      <c r="EN40" s="35"/>
      <c r="EO40" s="37"/>
      <c r="EP40" s="31"/>
      <c r="EQ40" s="32"/>
      <c r="ER40" s="33"/>
      <c r="ES40" s="34"/>
      <c r="ET40" s="35"/>
      <c r="EU40" s="37"/>
      <c r="EV40" s="31"/>
      <c r="EW40" s="32"/>
      <c r="EX40" s="33"/>
      <c r="EY40" s="34"/>
      <c r="EZ40" s="35"/>
      <c r="FA40" s="37"/>
      <c r="FB40" s="31"/>
      <c r="FC40" s="32"/>
      <c r="FD40" s="33"/>
      <c r="FE40" s="34"/>
      <c r="FF40" s="35"/>
      <c r="FG40" s="37"/>
      <c r="FH40" s="31"/>
      <c r="FI40" s="32"/>
      <c r="FJ40" s="33"/>
      <c r="FK40" s="34"/>
      <c r="FL40" s="35"/>
      <c r="FM40" s="11"/>
    </row>
    <row r="41" spans="1:169" s="41" customFormat="1" ht="13.5" customHeight="1" x14ac:dyDescent="0.2">
      <c r="A41" s="30"/>
      <c r="B41" s="31"/>
      <c r="C41" s="32"/>
      <c r="D41" s="33"/>
      <c r="E41" s="34"/>
      <c r="F41" s="35"/>
      <c r="G41" s="36"/>
      <c r="H41" s="31"/>
      <c r="I41" s="32"/>
      <c r="J41" s="33"/>
      <c r="K41" s="34"/>
      <c r="L41" s="35"/>
      <c r="M41" s="37"/>
      <c r="N41" s="38" t="s">
        <v>260</v>
      </c>
      <c r="O41" s="32">
        <v>1200</v>
      </c>
      <c r="P41" s="33">
        <v>1400</v>
      </c>
      <c r="Q41" s="34" t="s">
        <v>26</v>
      </c>
      <c r="R41" s="35" t="s">
        <v>261</v>
      </c>
      <c r="S41" s="37"/>
      <c r="T41" s="38" t="s">
        <v>281</v>
      </c>
      <c r="U41" s="32">
        <v>1000</v>
      </c>
      <c r="V41" s="33">
        <v>1020</v>
      </c>
      <c r="W41" s="34" t="s">
        <v>64</v>
      </c>
      <c r="X41" s="35" t="s">
        <v>282</v>
      </c>
      <c r="Y41" s="35"/>
      <c r="Z41" s="31"/>
      <c r="AA41" s="32"/>
      <c r="AB41" s="33"/>
      <c r="AC41" s="34"/>
      <c r="AD41" s="40"/>
      <c r="AE41" s="37"/>
      <c r="AF41" s="31"/>
      <c r="AG41" s="32"/>
      <c r="AH41" s="33"/>
      <c r="AI41" s="34"/>
      <c r="AJ41" s="35"/>
      <c r="AK41" s="37"/>
      <c r="AL41" s="31"/>
      <c r="AM41" s="32"/>
      <c r="AN41" s="33"/>
      <c r="AO41" s="34"/>
      <c r="AP41" s="35"/>
      <c r="AQ41" s="30"/>
      <c r="AR41" s="31"/>
      <c r="AS41" s="32"/>
      <c r="AT41" s="33"/>
      <c r="AU41" s="34"/>
      <c r="AV41" s="35"/>
      <c r="AW41" s="36"/>
      <c r="AX41" s="31"/>
      <c r="AY41" s="32"/>
      <c r="AZ41" s="33"/>
      <c r="BA41" s="34"/>
      <c r="BB41" s="35"/>
      <c r="BC41" s="37"/>
      <c r="BD41" s="31"/>
      <c r="BE41" s="32"/>
      <c r="BF41" s="33"/>
      <c r="BG41" s="34"/>
      <c r="BH41" s="35"/>
      <c r="BI41" s="37"/>
      <c r="BJ41" s="31">
        <v>5709045</v>
      </c>
      <c r="BK41" s="32">
        <v>1200</v>
      </c>
      <c r="BL41" s="33">
        <v>1600</v>
      </c>
      <c r="BM41" s="34" t="s">
        <v>64</v>
      </c>
      <c r="BN41" s="35">
        <v>8</v>
      </c>
      <c r="BO41" s="37"/>
      <c r="BP41" s="31"/>
      <c r="BQ41" s="32"/>
      <c r="BR41" s="33"/>
      <c r="BS41" s="34"/>
      <c r="BT41" s="40"/>
      <c r="BU41" s="37"/>
      <c r="BV41" s="31"/>
      <c r="BW41" s="32"/>
      <c r="BX41" s="33"/>
      <c r="BY41" s="34"/>
      <c r="BZ41" s="35"/>
      <c r="CA41" s="37"/>
      <c r="CB41" s="31"/>
      <c r="CC41" s="32"/>
      <c r="CD41" s="33"/>
      <c r="CE41" s="34"/>
      <c r="CF41" s="35"/>
      <c r="CG41" s="30"/>
      <c r="CH41" s="31"/>
      <c r="CI41" s="32"/>
      <c r="CJ41" s="33"/>
      <c r="CK41" s="34"/>
      <c r="CL41" s="35"/>
      <c r="CM41" s="36"/>
      <c r="CN41" s="31"/>
      <c r="CO41" s="32"/>
      <c r="CP41" s="33"/>
      <c r="CQ41" s="34"/>
      <c r="CR41" s="35"/>
      <c r="CS41" s="37"/>
      <c r="CT41" s="31"/>
      <c r="CU41" s="32"/>
      <c r="CV41" s="33"/>
      <c r="CW41" s="34"/>
      <c r="CX41" s="35"/>
      <c r="CY41" s="37"/>
      <c r="CZ41" s="31"/>
      <c r="DA41" s="32"/>
      <c r="DB41" s="33"/>
      <c r="DC41" s="34"/>
      <c r="DD41" s="35"/>
      <c r="DE41" s="37"/>
      <c r="DF41" s="31"/>
      <c r="DG41" s="32"/>
      <c r="DH41" s="33"/>
      <c r="DI41" s="34"/>
      <c r="DJ41" s="78"/>
      <c r="DK41" s="37"/>
      <c r="DL41" s="31"/>
      <c r="DM41" s="32"/>
      <c r="DN41" s="33"/>
      <c r="DO41" s="34"/>
      <c r="DP41" s="35"/>
      <c r="DQ41" s="37"/>
      <c r="DR41" s="31"/>
      <c r="DS41" s="32"/>
      <c r="DT41" s="33"/>
      <c r="DU41" s="34"/>
      <c r="DV41" s="35"/>
      <c r="DW41" s="30"/>
      <c r="DX41" s="31"/>
      <c r="DY41" s="32"/>
      <c r="DZ41" s="33"/>
      <c r="EA41" s="34"/>
      <c r="EB41" s="35"/>
      <c r="EC41" s="36"/>
      <c r="ED41" s="31"/>
      <c r="EE41" s="32"/>
      <c r="EF41" s="33"/>
      <c r="EG41" s="34"/>
      <c r="EH41" s="35"/>
      <c r="EI41" s="37"/>
      <c r="EJ41" s="31"/>
      <c r="EK41" s="32"/>
      <c r="EL41" s="33"/>
      <c r="EM41" s="34"/>
      <c r="EN41" s="35"/>
      <c r="EO41" s="37"/>
      <c r="EP41" s="31"/>
      <c r="EQ41" s="32"/>
      <c r="ER41" s="33"/>
      <c r="ES41" s="34"/>
      <c r="ET41" s="35"/>
      <c r="EU41" s="37"/>
      <c r="EV41" s="31"/>
      <c r="EW41" s="32"/>
      <c r="EX41" s="33"/>
      <c r="EY41" s="34"/>
      <c r="EZ41" s="40"/>
      <c r="FA41" s="37"/>
      <c r="FB41" s="31"/>
      <c r="FC41" s="32"/>
      <c r="FD41" s="33"/>
      <c r="FE41" s="34"/>
      <c r="FF41" s="35"/>
      <c r="FG41" s="37"/>
      <c r="FH41" s="31"/>
      <c r="FI41" s="32"/>
      <c r="FJ41" s="33"/>
      <c r="FK41" s="34"/>
      <c r="FL41" s="35"/>
      <c r="FM41" s="11"/>
    </row>
    <row r="42" spans="1:169" s="41" customFormat="1" ht="13.5" customHeight="1" x14ac:dyDescent="0.2">
      <c r="A42" s="30"/>
      <c r="B42" s="31"/>
      <c r="C42" s="32"/>
      <c r="D42" s="33"/>
      <c r="E42" s="34"/>
      <c r="F42" s="35"/>
      <c r="G42" s="36"/>
      <c r="H42" s="31"/>
      <c r="I42" s="32"/>
      <c r="J42" s="33"/>
      <c r="K42" s="34"/>
      <c r="L42" s="35"/>
      <c r="M42" s="37"/>
      <c r="N42" s="31"/>
      <c r="O42" s="32"/>
      <c r="P42" s="33"/>
      <c r="Q42" s="34"/>
      <c r="R42" s="35"/>
      <c r="S42" s="37"/>
      <c r="T42" s="38" t="s">
        <v>300</v>
      </c>
      <c r="U42" s="32">
        <v>1000</v>
      </c>
      <c r="V42" s="33">
        <v>1020</v>
      </c>
      <c r="W42" s="34" t="s">
        <v>64</v>
      </c>
      <c r="X42" s="35" t="s">
        <v>301</v>
      </c>
      <c r="Y42" s="37"/>
      <c r="Z42" s="31"/>
      <c r="AA42" s="32"/>
      <c r="AB42" s="33"/>
      <c r="AC42" s="34"/>
      <c r="AD42" s="40"/>
      <c r="AE42" s="37"/>
      <c r="AF42" s="31"/>
      <c r="AG42" s="32"/>
      <c r="AH42" s="33"/>
      <c r="AI42" s="34"/>
      <c r="AJ42" s="35"/>
      <c r="AK42" s="37"/>
      <c r="AL42" s="31"/>
      <c r="AM42" s="32"/>
      <c r="AN42" s="33"/>
      <c r="AO42" s="34"/>
      <c r="AP42" s="35"/>
      <c r="AQ42" s="30"/>
      <c r="AR42" s="31"/>
      <c r="AS42" s="32"/>
      <c r="AT42" s="33"/>
      <c r="AU42" s="34"/>
      <c r="AV42" s="35"/>
      <c r="AW42" s="36"/>
      <c r="AX42" s="31"/>
      <c r="AY42" s="32"/>
      <c r="AZ42" s="33"/>
      <c r="BA42" s="34"/>
      <c r="BB42" s="35"/>
      <c r="BC42" s="37"/>
      <c r="BD42" s="31"/>
      <c r="BE42" s="32"/>
      <c r="BF42" s="33"/>
      <c r="BG42" s="34"/>
      <c r="BH42" s="35"/>
      <c r="BI42" s="37"/>
      <c r="BJ42" s="31"/>
      <c r="BK42" s="32"/>
      <c r="BL42" s="33"/>
      <c r="BM42" s="34"/>
      <c r="BN42" s="35"/>
      <c r="BO42" s="37"/>
      <c r="BP42" s="31"/>
      <c r="BQ42" s="32"/>
      <c r="BR42" s="33"/>
      <c r="BS42" s="34"/>
      <c r="BT42" s="40"/>
      <c r="BU42" s="37"/>
      <c r="BV42" s="31"/>
      <c r="BW42" s="32"/>
      <c r="BX42" s="33"/>
      <c r="BY42" s="34"/>
      <c r="BZ42" s="35"/>
      <c r="CA42" s="37"/>
      <c r="CB42" s="31"/>
      <c r="CC42" s="32"/>
      <c r="CD42" s="33"/>
      <c r="CE42" s="34"/>
      <c r="CF42" s="35"/>
      <c r="CG42" s="30"/>
      <c r="CH42" s="31"/>
      <c r="CI42" s="32"/>
      <c r="CJ42" s="33"/>
      <c r="CK42" s="34"/>
      <c r="CL42" s="35"/>
      <c r="CM42" s="36"/>
      <c r="CN42" s="31"/>
      <c r="CO42" s="32"/>
      <c r="CP42" s="33"/>
      <c r="CQ42" s="34"/>
      <c r="CR42" s="35"/>
      <c r="CS42" s="37"/>
      <c r="CT42" s="31"/>
      <c r="CU42" s="32"/>
      <c r="CV42" s="33"/>
      <c r="CW42" s="34"/>
      <c r="CX42" s="35"/>
      <c r="CY42" s="37"/>
      <c r="CZ42" s="31"/>
      <c r="DA42" s="32"/>
      <c r="DB42" s="33"/>
      <c r="DC42" s="34"/>
      <c r="DD42" s="35"/>
      <c r="DE42" s="37"/>
      <c r="DF42" s="31"/>
      <c r="DG42" s="32"/>
      <c r="DH42" s="33"/>
      <c r="DI42" s="34"/>
      <c r="DJ42" s="78"/>
      <c r="DK42" s="37"/>
      <c r="DL42" s="31"/>
      <c r="DM42" s="32"/>
      <c r="DN42" s="33"/>
      <c r="DO42" s="34"/>
      <c r="DP42" s="35"/>
      <c r="DQ42" s="37"/>
      <c r="DR42" s="31"/>
      <c r="DS42" s="32"/>
      <c r="DT42" s="33"/>
      <c r="DU42" s="34"/>
      <c r="DV42" s="35"/>
      <c r="DW42" s="30"/>
      <c r="DX42" s="31"/>
      <c r="DY42" s="32"/>
      <c r="DZ42" s="33"/>
      <c r="EA42" s="34"/>
      <c r="EB42" s="35"/>
      <c r="EC42" s="36"/>
      <c r="ED42" s="31"/>
      <c r="EE42" s="32"/>
      <c r="EF42" s="33"/>
      <c r="EG42" s="34"/>
      <c r="EH42" s="35"/>
      <c r="EI42" s="37"/>
      <c r="EJ42" s="31"/>
      <c r="EK42" s="32"/>
      <c r="EL42" s="33"/>
      <c r="EM42" s="34"/>
      <c r="EN42" s="35"/>
      <c r="EO42" s="37"/>
      <c r="EP42" s="31"/>
      <c r="EQ42" s="32"/>
      <c r="ER42" s="33"/>
      <c r="ES42" s="34"/>
      <c r="ET42" s="35"/>
      <c r="EU42" s="37"/>
      <c r="EV42" s="31"/>
      <c r="EW42" s="32"/>
      <c r="EX42" s="33"/>
      <c r="EY42" s="34"/>
      <c r="EZ42" s="40"/>
      <c r="FA42" s="37"/>
      <c r="FB42" s="31"/>
      <c r="FC42" s="32"/>
      <c r="FD42" s="33"/>
      <c r="FE42" s="34"/>
      <c r="FF42" s="35"/>
      <c r="FG42" s="37"/>
      <c r="FH42" s="31"/>
      <c r="FI42" s="32"/>
      <c r="FJ42" s="33"/>
      <c r="FK42" s="34"/>
      <c r="FL42" s="35"/>
      <c r="FM42" s="11"/>
    </row>
    <row r="43" spans="1:169" s="41" customFormat="1" ht="13.5" customHeight="1" x14ac:dyDescent="0.2">
      <c r="A43" s="30"/>
      <c r="B43" s="31"/>
      <c r="C43" s="32"/>
      <c r="D43" s="33"/>
      <c r="E43" s="34"/>
      <c r="F43" s="35"/>
      <c r="G43" s="36"/>
      <c r="H43" s="31"/>
      <c r="I43" s="32"/>
      <c r="J43" s="33"/>
      <c r="K43" s="34"/>
      <c r="L43" s="35"/>
      <c r="M43" s="37"/>
      <c r="N43" s="31"/>
      <c r="O43" s="32"/>
      <c r="P43" s="33"/>
      <c r="Q43" s="34"/>
      <c r="R43" s="35"/>
      <c r="S43" s="37"/>
      <c r="T43" s="38" t="s">
        <v>296</v>
      </c>
      <c r="U43" s="32">
        <v>1030</v>
      </c>
      <c r="V43" s="33">
        <v>1040</v>
      </c>
      <c r="W43" s="34" t="s">
        <v>64</v>
      </c>
      <c r="X43" s="35" t="s">
        <v>297</v>
      </c>
      <c r="Y43" s="37"/>
      <c r="Z43" s="31"/>
      <c r="AA43" s="32"/>
      <c r="AB43" s="33"/>
      <c r="AC43" s="34"/>
      <c r="AD43" s="40"/>
      <c r="AE43" s="37"/>
      <c r="AF43" s="31"/>
      <c r="AG43" s="32"/>
      <c r="AH43" s="33"/>
      <c r="AI43" s="34"/>
      <c r="AJ43" s="35"/>
      <c r="AK43" s="37"/>
      <c r="AL43" s="31"/>
      <c r="AM43" s="32"/>
      <c r="AN43" s="33"/>
      <c r="AO43" s="34"/>
      <c r="AP43" s="35"/>
      <c r="AQ43" s="30"/>
      <c r="AR43" s="31"/>
      <c r="AS43" s="32"/>
      <c r="AT43" s="33"/>
      <c r="AU43" s="34"/>
      <c r="AV43" s="35"/>
      <c r="AW43" s="36"/>
      <c r="AX43" s="31"/>
      <c r="AY43" s="32"/>
      <c r="AZ43" s="33"/>
      <c r="BA43" s="34"/>
      <c r="BB43" s="35"/>
      <c r="BC43" s="37"/>
      <c r="BD43" s="31"/>
      <c r="BE43" s="32"/>
      <c r="BF43" s="33"/>
      <c r="BG43" s="34"/>
      <c r="BH43" s="35"/>
      <c r="BI43" s="37"/>
      <c r="BJ43" s="31"/>
      <c r="BK43" s="32"/>
      <c r="BL43" s="33"/>
      <c r="BM43" s="34"/>
      <c r="BN43" s="35"/>
      <c r="BO43" s="37"/>
      <c r="BP43" s="31"/>
      <c r="BQ43" s="32"/>
      <c r="BR43" s="33"/>
      <c r="BS43" s="34"/>
      <c r="BT43" s="40"/>
      <c r="BU43" s="37"/>
      <c r="BV43" s="31"/>
      <c r="BW43" s="32"/>
      <c r="BX43" s="33"/>
      <c r="BY43" s="34"/>
      <c r="BZ43" s="35"/>
      <c r="CA43" s="37"/>
      <c r="CB43" s="31"/>
      <c r="CC43" s="32"/>
      <c r="CD43" s="33"/>
      <c r="CE43" s="34"/>
      <c r="CF43" s="35"/>
      <c r="CG43" s="30"/>
      <c r="CH43" s="31"/>
      <c r="CI43" s="32"/>
      <c r="CJ43" s="33"/>
      <c r="CK43" s="34"/>
      <c r="CL43" s="35"/>
      <c r="CM43" s="36"/>
      <c r="CN43" s="31"/>
      <c r="CO43" s="32"/>
      <c r="CP43" s="33"/>
      <c r="CQ43" s="34"/>
      <c r="CR43" s="35"/>
      <c r="CS43" s="37"/>
      <c r="CT43" s="31"/>
      <c r="CU43" s="32"/>
      <c r="CV43" s="33"/>
      <c r="CW43" s="34"/>
      <c r="CX43" s="35"/>
      <c r="CY43" s="37"/>
      <c r="CZ43" s="31"/>
      <c r="DA43" s="32"/>
      <c r="DB43" s="33"/>
      <c r="DC43" s="34"/>
      <c r="DD43" s="35"/>
      <c r="DE43" s="37"/>
      <c r="DF43" s="31"/>
      <c r="DG43" s="32"/>
      <c r="DH43" s="33"/>
      <c r="DI43" s="34"/>
      <c r="DJ43" s="40"/>
      <c r="DK43" s="37"/>
      <c r="DL43" s="31"/>
      <c r="DM43" s="32"/>
      <c r="DN43" s="33"/>
      <c r="DO43" s="34"/>
      <c r="DP43" s="35"/>
      <c r="DQ43" s="37"/>
      <c r="DR43" s="31"/>
      <c r="DS43" s="32"/>
      <c r="DT43" s="33"/>
      <c r="DU43" s="34"/>
      <c r="DV43" s="35"/>
      <c r="DW43" s="30"/>
      <c r="DX43" s="31"/>
      <c r="DY43" s="32"/>
      <c r="DZ43" s="33"/>
      <c r="EA43" s="34"/>
      <c r="EB43" s="35"/>
      <c r="EC43" s="36"/>
      <c r="ED43" s="31"/>
      <c r="EE43" s="32"/>
      <c r="EF43" s="33"/>
      <c r="EG43" s="34"/>
      <c r="EH43" s="35"/>
      <c r="EI43" s="37"/>
      <c r="EJ43" s="31"/>
      <c r="EK43" s="32"/>
      <c r="EL43" s="33"/>
      <c r="EM43" s="34"/>
      <c r="EN43" s="35"/>
      <c r="EO43" s="37"/>
      <c r="EP43" s="31"/>
      <c r="EQ43" s="32"/>
      <c r="ER43" s="33"/>
      <c r="ES43" s="34"/>
      <c r="ET43" s="35"/>
      <c r="EU43" s="37"/>
      <c r="EV43" s="31"/>
      <c r="EW43" s="32"/>
      <c r="EX43" s="33"/>
      <c r="EY43" s="34"/>
      <c r="EZ43" s="40"/>
      <c r="FA43" s="37"/>
      <c r="FB43" s="31"/>
      <c r="FC43" s="32"/>
      <c r="FD43" s="33"/>
      <c r="FE43" s="34"/>
      <c r="FF43" s="35"/>
      <c r="FG43" s="37"/>
      <c r="FH43" s="31"/>
      <c r="FI43" s="32"/>
      <c r="FJ43" s="33"/>
      <c r="FK43" s="34"/>
      <c r="FL43" s="35"/>
      <c r="FM43" s="11"/>
    </row>
    <row r="44" spans="1:169" s="41" customFormat="1" ht="13.5" customHeight="1" x14ac:dyDescent="0.2">
      <c r="A44" s="30"/>
      <c r="B44" s="31"/>
      <c r="C44" s="32"/>
      <c r="D44" s="33"/>
      <c r="E44" s="34"/>
      <c r="F44" s="35"/>
      <c r="G44" s="36"/>
      <c r="H44" s="54"/>
      <c r="I44" s="42"/>
      <c r="J44" s="43"/>
      <c r="K44" s="55"/>
      <c r="L44" s="44"/>
      <c r="M44" s="37"/>
      <c r="N44" s="31"/>
      <c r="O44" s="32"/>
      <c r="P44" s="33"/>
      <c r="Q44" s="34"/>
      <c r="R44" s="35"/>
      <c r="S44" s="37"/>
      <c r="T44" s="38" t="s">
        <v>286</v>
      </c>
      <c r="U44" s="32">
        <v>1100</v>
      </c>
      <c r="V44" s="33">
        <v>1130</v>
      </c>
      <c r="W44" s="34" t="s">
        <v>64</v>
      </c>
      <c r="X44" s="35" t="s">
        <v>287</v>
      </c>
      <c r="Y44" s="37"/>
      <c r="Z44" s="31"/>
      <c r="AA44" s="32"/>
      <c r="AB44" s="33"/>
      <c r="AC44" s="34"/>
      <c r="AD44" s="35"/>
      <c r="AE44" s="37"/>
      <c r="AF44" s="31"/>
      <c r="AG44" s="32"/>
      <c r="AH44" s="33"/>
      <c r="AI44" s="34"/>
      <c r="AJ44" s="35"/>
      <c r="AK44" s="37"/>
      <c r="AL44" s="31"/>
      <c r="AM44" s="32"/>
      <c r="AN44" s="33"/>
      <c r="AO44" s="34"/>
      <c r="AP44" s="35"/>
      <c r="AQ44" s="30"/>
      <c r="AR44" s="31"/>
      <c r="AS44" s="32"/>
      <c r="AT44" s="33"/>
      <c r="AU44" s="34"/>
      <c r="AV44" s="35"/>
      <c r="AW44" s="36"/>
      <c r="AX44" s="54"/>
      <c r="AY44" s="42"/>
      <c r="AZ44" s="43"/>
      <c r="BA44" s="55"/>
      <c r="BB44" s="44"/>
      <c r="BC44" s="37"/>
      <c r="BD44" s="31"/>
      <c r="BE44" s="32"/>
      <c r="BF44" s="33"/>
      <c r="BG44" s="34"/>
      <c r="BH44" s="35"/>
      <c r="BI44" s="37"/>
      <c r="BJ44" s="31"/>
      <c r="BK44" s="32"/>
      <c r="BL44" s="33"/>
      <c r="BM44" s="34"/>
      <c r="BN44" s="35"/>
      <c r="BO44" s="37"/>
      <c r="BP44" s="31"/>
      <c r="BQ44" s="32"/>
      <c r="BR44" s="33"/>
      <c r="BS44" s="34"/>
      <c r="BT44" s="35"/>
      <c r="BU44" s="37"/>
      <c r="BV44" s="31"/>
      <c r="BW44" s="32"/>
      <c r="BX44" s="33"/>
      <c r="BY44" s="34"/>
      <c r="BZ44" s="35"/>
      <c r="CA44" s="37"/>
      <c r="CB44" s="31"/>
      <c r="CC44" s="32"/>
      <c r="CD44" s="33"/>
      <c r="CE44" s="34"/>
      <c r="CF44" s="35"/>
      <c r="CG44" s="30"/>
      <c r="CH44" s="31"/>
      <c r="CI44" s="32"/>
      <c r="CJ44" s="33"/>
      <c r="CK44" s="34"/>
      <c r="CL44" s="35"/>
      <c r="CM44" s="36"/>
      <c r="CN44" s="54"/>
      <c r="CO44" s="42"/>
      <c r="CP44" s="43"/>
      <c r="CQ44" s="55"/>
      <c r="CR44" s="44"/>
      <c r="CS44" s="37"/>
      <c r="CT44" s="31"/>
      <c r="CU44" s="32"/>
      <c r="CV44" s="33"/>
      <c r="CW44" s="34"/>
      <c r="CX44" s="35"/>
      <c r="CY44" s="37"/>
      <c r="CZ44" s="31"/>
      <c r="DA44" s="32"/>
      <c r="DB44" s="33"/>
      <c r="DC44" s="34"/>
      <c r="DD44" s="35"/>
      <c r="DE44" s="37"/>
      <c r="DF44" s="31"/>
      <c r="DG44" s="32"/>
      <c r="DH44" s="33"/>
      <c r="DI44" s="34"/>
      <c r="DJ44" s="35"/>
      <c r="DK44" s="37"/>
      <c r="DL44" s="31"/>
      <c r="DM44" s="32"/>
      <c r="DN44" s="33"/>
      <c r="DO44" s="34"/>
      <c r="DP44" s="35"/>
      <c r="DQ44" s="37"/>
      <c r="DR44" s="31"/>
      <c r="DS44" s="32"/>
      <c r="DT44" s="33"/>
      <c r="DU44" s="34"/>
      <c r="DV44" s="35"/>
      <c r="DW44" s="30"/>
      <c r="DX44" s="31"/>
      <c r="DY44" s="32"/>
      <c r="DZ44" s="33"/>
      <c r="EA44" s="34"/>
      <c r="EB44" s="35"/>
      <c r="EC44" s="36"/>
      <c r="ED44" s="54"/>
      <c r="EE44" s="42"/>
      <c r="EF44" s="43"/>
      <c r="EG44" s="55"/>
      <c r="EH44" s="44"/>
      <c r="EI44" s="37"/>
      <c r="EJ44" s="31"/>
      <c r="EK44" s="32"/>
      <c r="EL44" s="33"/>
      <c r="EM44" s="34"/>
      <c r="EN44" s="35"/>
      <c r="EO44" s="37"/>
      <c r="EP44" s="31"/>
      <c r="EQ44" s="32"/>
      <c r="ER44" s="33"/>
      <c r="ES44" s="34"/>
      <c r="ET44" s="35"/>
      <c r="EU44" s="37"/>
      <c r="EV44" s="31"/>
      <c r="EW44" s="32"/>
      <c r="EX44" s="33"/>
      <c r="EY44" s="34"/>
      <c r="EZ44" s="35"/>
      <c r="FA44" s="37"/>
      <c r="FB44" s="31"/>
      <c r="FC44" s="32"/>
      <c r="FD44" s="33"/>
      <c r="FE44" s="34"/>
      <c r="FF44" s="35"/>
      <c r="FG44" s="37"/>
      <c r="FH44" s="31"/>
      <c r="FI44" s="32"/>
      <c r="FJ44" s="33"/>
      <c r="FK44" s="34"/>
      <c r="FL44" s="35"/>
      <c r="FM44" s="11"/>
    </row>
    <row r="45" spans="1:169" s="41" customFormat="1" ht="13.5" customHeight="1" x14ac:dyDescent="0.2">
      <c r="A45" s="30"/>
      <c r="B45" s="49"/>
      <c r="C45" s="50"/>
      <c r="D45" s="75"/>
      <c r="E45" s="51"/>
      <c r="F45" s="52"/>
      <c r="G45" s="85"/>
      <c r="H45" s="49"/>
      <c r="I45" s="50"/>
      <c r="J45" s="75"/>
      <c r="K45" s="51"/>
      <c r="L45" s="52"/>
      <c r="M45" s="86"/>
      <c r="N45" s="49"/>
      <c r="O45" s="50"/>
      <c r="P45" s="75"/>
      <c r="Q45" s="51"/>
      <c r="R45" s="52"/>
      <c r="S45" s="86"/>
      <c r="T45" s="38" t="s">
        <v>290</v>
      </c>
      <c r="U45" s="32">
        <v>1130</v>
      </c>
      <c r="V45" s="33">
        <v>1200</v>
      </c>
      <c r="W45" s="34" t="s">
        <v>64</v>
      </c>
      <c r="X45" s="35" t="s">
        <v>291</v>
      </c>
      <c r="Y45" s="86"/>
      <c r="Z45" s="49"/>
      <c r="AA45" s="50"/>
      <c r="AB45" s="75"/>
      <c r="AC45" s="51"/>
      <c r="AD45" s="52"/>
      <c r="AE45" s="86"/>
      <c r="AF45" s="49"/>
      <c r="AG45" s="50"/>
      <c r="AH45" s="75"/>
      <c r="AI45" s="51"/>
      <c r="AJ45" s="52"/>
      <c r="AK45" s="86"/>
      <c r="AL45" s="49"/>
      <c r="AM45" s="50"/>
      <c r="AN45" s="75"/>
      <c r="AO45" s="51"/>
      <c r="AP45" s="52"/>
      <c r="AQ45" s="30"/>
      <c r="AR45" s="49"/>
      <c r="AS45" s="50"/>
      <c r="AT45" s="75"/>
      <c r="AU45" s="51"/>
      <c r="AV45" s="52"/>
      <c r="AW45" s="85"/>
      <c r="AX45" s="49"/>
      <c r="AY45" s="50"/>
      <c r="AZ45" s="75"/>
      <c r="BA45" s="51"/>
      <c r="BB45" s="52"/>
      <c r="BC45" s="86"/>
      <c r="BD45" s="49"/>
      <c r="BE45" s="50"/>
      <c r="BF45" s="75"/>
      <c r="BG45" s="51"/>
      <c r="BH45" s="52"/>
      <c r="BI45" s="86"/>
      <c r="BJ45" s="49"/>
      <c r="BK45" s="50"/>
      <c r="BL45" s="75"/>
      <c r="BM45" s="51"/>
      <c r="BN45" s="52"/>
      <c r="BO45" s="86"/>
      <c r="BP45" s="49"/>
      <c r="BQ45" s="50"/>
      <c r="BR45" s="75"/>
      <c r="BS45" s="51"/>
      <c r="BT45" s="52"/>
      <c r="BU45" s="86"/>
      <c r="BV45" s="49"/>
      <c r="BW45" s="50"/>
      <c r="BX45" s="75"/>
      <c r="BY45" s="51"/>
      <c r="BZ45" s="52"/>
      <c r="CA45" s="86"/>
      <c r="CB45" s="49"/>
      <c r="CC45" s="50"/>
      <c r="CD45" s="75"/>
      <c r="CE45" s="51"/>
      <c r="CF45" s="52"/>
      <c r="CG45" s="30"/>
      <c r="CH45" s="49"/>
      <c r="CI45" s="50"/>
      <c r="CJ45" s="75"/>
      <c r="CK45" s="51"/>
      <c r="CL45" s="52"/>
      <c r="CM45" s="85"/>
      <c r="CN45" s="49"/>
      <c r="CO45" s="50"/>
      <c r="CP45" s="75"/>
      <c r="CQ45" s="51"/>
      <c r="CR45" s="52"/>
      <c r="CS45" s="86"/>
      <c r="CT45" s="49"/>
      <c r="CU45" s="50"/>
      <c r="CV45" s="75"/>
      <c r="CW45" s="51"/>
      <c r="CX45" s="52"/>
      <c r="CY45" s="86"/>
      <c r="CZ45" s="49"/>
      <c r="DA45" s="50"/>
      <c r="DB45" s="75"/>
      <c r="DC45" s="51"/>
      <c r="DD45" s="52"/>
      <c r="DE45" s="86"/>
      <c r="DF45" s="49"/>
      <c r="DG45" s="50"/>
      <c r="DH45" s="75"/>
      <c r="DI45" s="51"/>
      <c r="DJ45" s="52"/>
      <c r="DK45" s="86"/>
      <c r="DL45" s="49"/>
      <c r="DM45" s="50"/>
      <c r="DN45" s="75"/>
      <c r="DO45" s="51"/>
      <c r="DP45" s="52"/>
      <c r="DQ45" s="86"/>
      <c r="DR45" s="49"/>
      <c r="DS45" s="50"/>
      <c r="DT45" s="75"/>
      <c r="DU45" s="51"/>
      <c r="DV45" s="52"/>
      <c r="DW45" s="30"/>
      <c r="DX45" s="49"/>
      <c r="DY45" s="50"/>
      <c r="DZ45" s="75"/>
      <c r="EA45" s="51"/>
      <c r="EB45" s="52"/>
      <c r="EC45" s="85"/>
      <c r="ED45" s="49"/>
      <c r="EE45" s="50"/>
      <c r="EF45" s="75"/>
      <c r="EG45" s="51"/>
      <c r="EH45" s="52"/>
      <c r="EI45" s="86"/>
      <c r="EJ45" s="49"/>
      <c r="EK45" s="50"/>
      <c r="EL45" s="75"/>
      <c r="EM45" s="51"/>
      <c r="EN45" s="52"/>
      <c r="EO45" s="86"/>
      <c r="EP45" s="49"/>
      <c r="EQ45" s="50"/>
      <c r="ER45" s="75"/>
      <c r="ES45" s="51"/>
      <c r="ET45" s="52"/>
      <c r="EU45" s="86"/>
      <c r="EV45" s="49"/>
      <c r="EW45" s="50"/>
      <c r="EX45" s="75"/>
      <c r="EY45" s="51"/>
      <c r="EZ45" s="52"/>
      <c r="FA45" s="86"/>
      <c r="FB45" s="49"/>
      <c r="FC45" s="50"/>
      <c r="FD45" s="75"/>
      <c r="FE45" s="51"/>
      <c r="FF45" s="52"/>
      <c r="FG45" s="86"/>
      <c r="FH45" s="49"/>
      <c r="FI45" s="50"/>
      <c r="FJ45" s="75"/>
      <c r="FK45" s="51"/>
      <c r="FL45" s="52"/>
      <c r="FM45" s="11"/>
    </row>
    <row r="46" spans="1:169" s="41" customFormat="1" ht="13.5" customHeight="1" x14ac:dyDescent="0.2">
      <c r="A46" s="30"/>
      <c r="B46" s="49"/>
      <c r="C46" s="50"/>
      <c r="D46" s="75"/>
      <c r="E46" s="51"/>
      <c r="F46" s="52"/>
      <c r="G46" s="85"/>
      <c r="H46" s="49"/>
      <c r="I46" s="50"/>
      <c r="J46" s="75"/>
      <c r="K46" s="51"/>
      <c r="L46" s="52"/>
      <c r="M46" s="86"/>
      <c r="N46" s="49"/>
      <c r="O46" s="50"/>
      <c r="P46" s="75"/>
      <c r="Q46" s="51"/>
      <c r="R46" s="52"/>
      <c r="S46" s="86"/>
      <c r="T46" s="38" t="s">
        <v>271</v>
      </c>
      <c r="U46" s="32">
        <v>1230</v>
      </c>
      <c r="V46" s="33">
        <v>1400</v>
      </c>
      <c r="W46" s="34" t="s">
        <v>64</v>
      </c>
      <c r="X46" s="35" t="s">
        <v>272</v>
      </c>
      <c r="Y46" s="86"/>
      <c r="Z46" s="74"/>
      <c r="AA46" s="87"/>
      <c r="AB46" s="88"/>
      <c r="AC46" s="89"/>
      <c r="AD46" s="90"/>
      <c r="AE46" s="86"/>
      <c r="AF46" s="49"/>
      <c r="AG46" s="50"/>
      <c r="AH46" s="75"/>
      <c r="AI46" s="51"/>
      <c r="AJ46" s="52"/>
      <c r="AK46" s="86"/>
      <c r="AL46" s="49"/>
      <c r="AM46" s="50"/>
      <c r="AN46" s="75"/>
      <c r="AO46" s="51"/>
      <c r="AP46" s="52"/>
      <c r="AQ46" s="30"/>
      <c r="AR46" s="49"/>
      <c r="AS46" s="50"/>
      <c r="AT46" s="75"/>
      <c r="AU46" s="51"/>
      <c r="AV46" s="52"/>
      <c r="AW46" s="85"/>
      <c r="AX46" s="49"/>
      <c r="AY46" s="50"/>
      <c r="AZ46" s="75"/>
      <c r="BA46" s="51"/>
      <c r="BB46" s="52"/>
      <c r="BC46" s="86"/>
      <c r="BD46" s="49"/>
      <c r="BE46" s="50"/>
      <c r="BF46" s="75"/>
      <c r="BG46" s="51"/>
      <c r="BH46" s="52"/>
      <c r="BI46" s="86"/>
      <c r="BJ46" s="49"/>
      <c r="BK46" s="50"/>
      <c r="BL46" s="75"/>
      <c r="BM46" s="51"/>
      <c r="BN46" s="52"/>
      <c r="BO46" s="86"/>
      <c r="BP46" s="74"/>
      <c r="BQ46" s="87"/>
      <c r="BR46" s="88"/>
      <c r="BS46" s="89"/>
      <c r="BT46" s="90"/>
      <c r="BU46" s="86"/>
      <c r="BV46" s="49"/>
      <c r="BW46" s="50"/>
      <c r="BX46" s="75"/>
      <c r="BY46" s="51"/>
      <c r="BZ46" s="52"/>
      <c r="CA46" s="86"/>
      <c r="CB46" s="49"/>
      <c r="CC46" s="50"/>
      <c r="CD46" s="75"/>
      <c r="CE46" s="51"/>
      <c r="CF46" s="52"/>
      <c r="CG46" s="30"/>
      <c r="CH46" s="49"/>
      <c r="CI46" s="50"/>
      <c r="CJ46" s="75"/>
      <c r="CK46" s="51"/>
      <c r="CL46" s="52"/>
      <c r="CM46" s="85"/>
      <c r="CN46" s="49"/>
      <c r="CO46" s="50"/>
      <c r="CP46" s="75"/>
      <c r="CQ46" s="51"/>
      <c r="CR46" s="52"/>
      <c r="CS46" s="86"/>
      <c r="CT46" s="49"/>
      <c r="CU46" s="50"/>
      <c r="CV46" s="75"/>
      <c r="CW46" s="51"/>
      <c r="CX46" s="52"/>
      <c r="CY46" s="86"/>
      <c r="CZ46" s="49"/>
      <c r="DA46" s="50"/>
      <c r="DB46" s="75"/>
      <c r="DC46" s="51"/>
      <c r="DD46" s="52"/>
      <c r="DE46" s="86"/>
      <c r="DF46" s="74"/>
      <c r="DG46" s="87"/>
      <c r="DH46" s="88"/>
      <c r="DI46" s="89"/>
      <c r="DJ46" s="90"/>
      <c r="DK46" s="86"/>
      <c r="DL46" s="49"/>
      <c r="DM46" s="50"/>
      <c r="DN46" s="75"/>
      <c r="DO46" s="51"/>
      <c r="DP46" s="52"/>
      <c r="DQ46" s="86"/>
      <c r="DR46" s="49"/>
      <c r="DS46" s="50"/>
      <c r="DT46" s="75"/>
      <c r="DU46" s="51"/>
      <c r="DV46" s="52"/>
      <c r="DW46" s="30"/>
      <c r="DX46" s="49"/>
      <c r="DY46" s="50"/>
      <c r="DZ46" s="75"/>
      <c r="EA46" s="51"/>
      <c r="EB46" s="52"/>
      <c r="EC46" s="85"/>
      <c r="ED46" s="49"/>
      <c r="EE46" s="50"/>
      <c r="EF46" s="75"/>
      <c r="EG46" s="51"/>
      <c r="EH46" s="52"/>
      <c r="EI46" s="86"/>
      <c r="EJ46" s="49"/>
      <c r="EK46" s="50"/>
      <c r="EL46" s="75"/>
      <c r="EM46" s="51"/>
      <c r="EN46" s="52"/>
      <c r="EO46" s="86"/>
      <c r="EP46" s="49"/>
      <c r="EQ46" s="50"/>
      <c r="ER46" s="75"/>
      <c r="ES46" s="51"/>
      <c r="ET46" s="52"/>
      <c r="EU46" s="86"/>
      <c r="EV46" s="74"/>
      <c r="EW46" s="87"/>
      <c r="EX46" s="88"/>
      <c r="EY46" s="89"/>
      <c r="EZ46" s="90"/>
      <c r="FA46" s="86"/>
      <c r="FB46" s="49"/>
      <c r="FC46" s="50"/>
      <c r="FD46" s="75"/>
      <c r="FE46" s="51"/>
      <c r="FF46" s="52"/>
      <c r="FG46" s="86"/>
      <c r="FH46" s="49"/>
      <c r="FI46" s="50"/>
      <c r="FJ46" s="75"/>
      <c r="FK46" s="51"/>
      <c r="FL46" s="52"/>
      <c r="FM46" s="11"/>
    </row>
    <row r="47" spans="1:169" s="41" customFormat="1" ht="13.5" customHeight="1" x14ac:dyDescent="0.2">
      <c r="A47" s="30"/>
      <c r="B47" s="49"/>
      <c r="C47" s="50"/>
      <c r="D47" s="75"/>
      <c r="E47" s="51"/>
      <c r="F47" s="52"/>
      <c r="G47" s="85"/>
      <c r="H47" s="49"/>
      <c r="I47" s="50"/>
      <c r="J47" s="75"/>
      <c r="K47" s="51"/>
      <c r="L47" s="52"/>
      <c r="M47" s="86"/>
      <c r="N47" s="49"/>
      <c r="O47" s="50"/>
      <c r="P47" s="75"/>
      <c r="Q47" s="51"/>
      <c r="R47" s="52"/>
      <c r="S47" s="86"/>
      <c r="T47" s="49">
        <v>5698359</v>
      </c>
      <c r="U47" s="50">
        <v>830</v>
      </c>
      <c r="V47" s="75">
        <v>1100</v>
      </c>
      <c r="W47" s="51" t="s">
        <v>192</v>
      </c>
      <c r="X47" s="52">
        <v>4777</v>
      </c>
      <c r="Y47" s="86"/>
      <c r="Z47" s="49"/>
      <c r="AA47" s="50"/>
      <c r="AB47" s="75"/>
      <c r="AC47" s="51"/>
      <c r="AD47" s="52"/>
      <c r="AE47" s="86"/>
      <c r="AF47" s="49"/>
      <c r="AG47" s="50"/>
      <c r="AH47" s="75"/>
      <c r="AI47" s="51"/>
      <c r="AJ47" s="52"/>
      <c r="AK47" s="86"/>
      <c r="AL47" s="49"/>
      <c r="AM47" s="50"/>
      <c r="AN47" s="75"/>
      <c r="AO47" s="51"/>
      <c r="AP47" s="52"/>
      <c r="AQ47" s="30"/>
      <c r="AR47" s="49"/>
      <c r="AS47" s="50"/>
      <c r="AT47" s="75"/>
      <c r="AU47" s="51"/>
      <c r="AV47" s="52"/>
      <c r="AW47" s="85"/>
      <c r="AX47" s="49"/>
      <c r="AY47" s="50"/>
      <c r="AZ47" s="75"/>
      <c r="BA47" s="51"/>
      <c r="BB47" s="52"/>
      <c r="BC47" s="86"/>
      <c r="BD47" s="49"/>
      <c r="BE47" s="50"/>
      <c r="BF47" s="75"/>
      <c r="BG47" s="51"/>
      <c r="BH47" s="52"/>
      <c r="BI47" s="86"/>
      <c r="BJ47" s="49"/>
      <c r="BK47" s="50"/>
      <c r="BL47" s="75"/>
      <c r="BM47" s="51"/>
      <c r="BN47" s="52"/>
      <c r="BO47" s="86"/>
      <c r="BP47" s="49"/>
      <c r="BQ47" s="50"/>
      <c r="BR47" s="75"/>
      <c r="BS47" s="51"/>
      <c r="BT47" s="52"/>
      <c r="BU47" s="86"/>
      <c r="BV47" s="49"/>
      <c r="BW47" s="50"/>
      <c r="BX47" s="75"/>
      <c r="BY47" s="51"/>
      <c r="BZ47" s="52"/>
      <c r="CA47" s="86"/>
      <c r="CB47" s="49"/>
      <c r="CC47" s="50"/>
      <c r="CD47" s="75"/>
      <c r="CE47" s="51"/>
      <c r="CF47" s="52"/>
      <c r="CG47" s="30"/>
      <c r="CH47" s="49"/>
      <c r="CI47" s="50"/>
      <c r="CJ47" s="75"/>
      <c r="CK47" s="51"/>
      <c r="CL47" s="52"/>
      <c r="CM47" s="85"/>
      <c r="CN47" s="49"/>
      <c r="CO47" s="50"/>
      <c r="CP47" s="75"/>
      <c r="CQ47" s="51"/>
      <c r="CR47" s="52"/>
      <c r="CS47" s="86"/>
      <c r="CT47" s="49"/>
      <c r="CU47" s="50"/>
      <c r="CV47" s="75"/>
      <c r="CW47" s="51"/>
      <c r="CX47" s="52"/>
      <c r="CY47" s="86"/>
      <c r="CZ47" s="49"/>
      <c r="DA47" s="50"/>
      <c r="DB47" s="75"/>
      <c r="DC47" s="51"/>
      <c r="DD47" s="52"/>
      <c r="DE47" s="86"/>
      <c r="DF47" s="49"/>
      <c r="DG47" s="50"/>
      <c r="DH47" s="75"/>
      <c r="DI47" s="51"/>
      <c r="DJ47" s="52"/>
      <c r="DK47" s="86"/>
      <c r="DL47" s="49"/>
      <c r="DM47" s="50"/>
      <c r="DN47" s="75"/>
      <c r="DO47" s="51"/>
      <c r="DP47" s="52"/>
      <c r="DQ47" s="86"/>
      <c r="DR47" s="49"/>
      <c r="DS47" s="50"/>
      <c r="DT47" s="75"/>
      <c r="DU47" s="51"/>
      <c r="DV47" s="52"/>
      <c r="DW47" s="30"/>
      <c r="DX47" s="49"/>
      <c r="DY47" s="50"/>
      <c r="DZ47" s="75"/>
      <c r="EA47" s="51"/>
      <c r="EB47" s="52"/>
      <c r="EC47" s="85"/>
      <c r="ED47" s="49"/>
      <c r="EE47" s="50"/>
      <c r="EF47" s="75"/>
      <c r="EG47" s="51"/>
      <c r="EH47" s="52"/>
      <c r="EI47" s="86"/>
      <c r="EJ47" s="49"/>
      <c r="EK47" s="50"/>
      <c r="EL47" s="75"/>
      <c r="EM47" s="51"/>
      <c r="EN47" s="52"/>
      <c r="EO47" s="86"/>
      <c r="EP47" s="49"/>
      <c r="EQ47" s="50"/>
      <c r="ER47" s="75"/>
      <c r="ES47" s="51"/>
      <c r="ET47" s="52"/>
      <c r="EU47" s="86"/>
      <c r="EV47" s="49"/>
      <c r="EW47" s="50"/>
      <c r="EX47" s="75"/>
      <c r="EY47" s="51"/>
      <c r="EZ47" s="52"/>
      <c r="FA47" s="86"/>
      <c r="FB47" s="49"/>
      <c r="FC47" s="50"/>
      <c r="FD47" s="75"/>
      <c r="FE47" s="51"/>
      <c r="FF47" s="52"/>
      <c r="FG47" s="86"/>
      <c r="FH47" s="49"/>
      <c r="FI47" s="50"/>
      <c r="FJ47" s="75"/>
      <c r="FK47" s="51"/>
      <c r="FL47" s="52"/>
      <c r="FM47" s="11"/>
    </row>
    <row r="48" spans="1:169" s="41" customFormat="1" ht="13.5" customHeight="1" x14ac:dyDescent="0.2">
      <c r="A48" s="30"/>
      <c r="B48" s="49"/>
      <c r="C48" s="50"/>
      <c r="D48" s="75"/>
      <c r="E48" s="51"/>
      <c r="F48" s="52"/>
      <c r="G48" s="85"/>
      <c r="H48" s="49"/>
      <c r="I48" s="50"/>
      <c r="J48" s="75"/>
      <c r="K48" s="51"/>
      <c r="L48" s="52"/>
      <c r="M48" s="86"/>
      <c r="N48" s="49"/>
      <c r="O48" s="50"/>
      <c r="P48" s="75"/>
      <c r="Q48" s="51"/>
      <c r="R48" s="52"/>
      <c r="S48" s="86"/>
      <c r="T48" s="31">
        <v>5686091</v>
      </c>
      <c r="U48" s="32">
        <v>1100</v>
      </c>
      <c r="V48" s="33">
        <v>1110</v>
      </c>
      <c r="W48" s="34" t="s">
        <v>192</v>
      </c>
      <c r="X48" s="35" t="s">
        <v>303</v>
      </c>
      <c r="Y48" s="86"/>
      <c r="Z48" s="49"/>
      <c r="AA48" s="50"/>
      <c r="AB48" s="75"/>
      <c r="AC48" s="51"/>
      <c r="AD48" s="52"/>
      <c r="AE48" s="86"/>
      <c r="AF48" s="49"/>
      <c r="AG48" s="50"/>
      <c r="AH48" s="75"/>
      <c r="AI48" s="51"/>
      <c r="AJ48" s="52"/>
      <c r="AK48" s="86"/>
      <c r="AL48" s="49"/>
      <c r="AM48" s="50"/>
      <c r="AN48" s="75"/>
      <c r="AO48" s="51"/>
      <c r="AP48" s="52"/>
      <c r="AQ48" s="30"/>
      <c r="AR48" s="49"/>
      <c r="AS48" s="50"/>
      <c r="AT48" s="75"/>
      <c r="AU48" s="51"/>
      <c r="AV48" s="52"/>
      <c r="AW48" s="85"/>
      <c r="AX48" s="49"/>
      <c r="AY48" s="50"/>
      <c r="AZ48" s="75"/>
      <c r="BA48" s="51"/>
      <c r="BB48" s="52"/>
      <c r="BC48" s="86"/>
      <c r="BD48" s="49"/>
      <c r="BE48" s="50"/>
      <c r="BF48" s="75"/>
      <c r="BG48" s="51"/>
      <c r="BH48" s="52"/>
      <c r="BI48" s="86"/>
      <c r="BJ48" s="49"/>
      <c r="BK48" s="50"/>
      <c r="BL48" s="75"/>
      <c r="BM48" s="51"/>
      <c r="BN48" s="52"/>
      <c r="BO48" s="86"/>
      <c r="BP48" s="49"/>
      <c r="BQ48" s="50"/>
      <c r="BR48" s="75"/>
      <c r="BS48" s="51"/>
      <c r="BT48" s="52"/>
      <c r="BU48" s="86"/>
      <c r="BV48" s="49"/>
      <c r="BW48" s="50"/>
      <c r="BX48" s="75"/>
      <c r="BY48" s="51"/>
      <c r="BZ48" s="52"/>
      <c r="CA48" s="86"/>
      <c r="CB48" s="49"/>
      <c r="CC48" s="50"/>
      <c r="CD48" s="75"/>
      <c r="CE48" s="51"/>
      <c r="CF48" s="52"/>
      <c r="CG48" s="30"/>
      <c r="CH48" s="49"/>
      <c r="CI48" s="50"/>
      <c r="CJ48" s="75"/>
      <c r="CK48" s="51"/>
      <c r="CL48" s="52"/>
      <c r="CM48" s="85"/>
      <c r="CN48" s="49"/>
      <c r="CO48" s="50"/>
      <c r="CP48" s="75"/>
      <c r="CQ48" s="51"/>
      <c r="CR48" s="52"/>
      <c r="CS48" s="86"/>
      <c r="CT48" s="49"/>
      <c r="CU48" s="50"/>
      <c r="CV48" s="75"/>
      <c r="CW48" s="51"/>
      <c r="CX48" s="52"/>
      <c r="CY48" s="86"/>
      <c r="CZ48" s="49"/>
      <c r="DA48" s="50"/>
      <c r="DB48" s="75"/>
      <c r="DC48" s="51"/>
      <c r="DD48" s="52"/>
      <c r="DE48" s="86"/>
      <c r="DF48" s="49"/>
      <c r="DG48" s="50"/>
      <c r="DH48" s="75"/>
      <c r="DI48" s="51"/>
      <c r="DJ48" s="52"/>
      <c r="DK48" s="86"/>
      <c r="DL48" s="49"/>
      <c r="DM48" s="50"/>
      <c r="DN48" s="75"/>
      <c r="DO48" s="51"/>
      <c r="DP48" s="52"/>
      <c r="DQ48" s="86"/>
      <c r="DR48" s="49"/>
      <c r="DS48" s="50"/>
      <c r="DT48" s="75"/>
      <c r="DU48" s="51"/>
      <c r="DV48" s="52"/>
      <c r="DW48" s="30"/>
      <c r="DX48" s="49"/>
      <c r="DY48" s="50"/>
      <c r="DZ48" s="75"/>
      <c r="EA48" s="51"/>
      <c r="EB48" s="52"/>
      <c r="EC48" s="85"/>
      <c r="ED48" s="49"/>
      <c r="EE48" s="50"/>
      <c r="EF48" s="75"/>
      <c r="EG48" s="51"/>
      <c r="EH48" s="52"/>
      <c r="EI48" s="86"/>
      <c r="EJ48" s="49"/>
      <c r="EK48" s="50"/>
      <c r="EL48" s="75"/>
      <c r="EM48" s="51"/>
      <c r="EN48" s="52"/>
      <c r="EO48" s="86"/>
      <c r="EP48" s="49"/>
      <c r="EQ48" s="50"/>
      <c r="ER48" s="75"/>
      <c r="ES48" s="51"/>
      <c r="ET48" s="52"/>
      <c r="EU48" s="86"/>
      <c r="EV48" s="49"/>
      <c r="EW48" s="50"/>
      <c r="EX48" s="75"/>
      <c r="EY48" s="51"/>
      <c r="EZ48" s="52"/>
      <c r="FA48" s="86"/>
      <c r="FB48" s="49"/>
      <c r="FC48" s="50"/>
      <c r="FD48" s="75"/>
      <c r="FE48" s="51"/>
      <c r="FF48" s="52"/>
      <c r="FG48" s="86"/>
      <c r="FH48" s="49"/>
      <c r="FI48" s="50"/>
      <c r="FJ48" s="75"/>
      <c r="FK48" s="51"/>
      <c r="FL48" s="52"/>
      <c r="FM48" s="11"/>
    </row>
    <row r="49" spans="1:170" s="41" customFormat="1" ht="13.5" customHeight="1" x14ac:dyDescent="0.2">
      <c r="A49" s="91"/>
      <c r="B49" s="49"/>
      <c r="C49" s="50"/>
      <c r="D49" s="75"/>
      <c r="E49" s="51"/>
      <c r="F49" s="52"/>
      <c r="G49" s="92"/>
      <c r="H49" s="49"/>
      <c r="I49" s="50"/>
      <c r="J49" s="75"/>
      <c r="K49" s="51"/>
      <c r="L49" s="52"/>
      <c r="M49" s="92"/>
      <c r="N49" s="49"/>
      <c r="O49" s="50"/>
      <c r="P49" s="75"/>
      <c r="Q49" s="51"/>
      <c r="R49" s="52"/>
      <c r="S49" s="92"/>
      <c r="T49" s="49">
        <v>5698360</v>
      </c>
      <c r="U49" s="50">
        <v>1100</v>
      </c>
      <c r="V49" s="75">
        <v>1230</v>
      </c>
      <c r="W49" s="51" t="s">
        <v>192</v>
      </c>
      <c r="X49" s="52">
        <v>4775</v>
      </c>
      <c r="Y49" s="92"/>
      <c r="Z49" s="49"/>
      <c r="AA49" s="50"/>
      <c r="AB49" s="75"/>
      <c r="AC49" s="51"/>
      <c r="AD49" s="52"/>
      <c r="AE49" s="92"/>
      <c r="AF49" s="49"/>
      <c r="AG49" s="50"/>
      <c r="AH49" s="75"/>
      <c r="AI49" s="51"/>
      <c r="AJ49" s="52"/>
      <c r="AK49" s="92"/>
      <c r="AL49" s="49"/>
      <c r="AM49" s="50"/>
      <c r="AN49" s="75"/>
      <c r="AO49" s="51"/>
      <c r="AP49" s="52"/>
      <c r="AQ49" s="91"/>
      <c r="AR49" s="49"/>
      <c r="AS49" s="50"/>
      <c r="AT49" s="75"/>
      <c r="AU49" s="51"/>
      <c r="AV49" s="52"/>
      <c r="AW49" s="92"/>
      <c r="AX49" s="49"/>
      <c r="AY49" s="50"/>
      <c r="AZ49" s="75"/>
      <c r="BA49" s="51"/>
      <c r="BB49" s="52"/>
      <c r="BC49" s="92"/>
      <c r="BD49" s="49"/>
      <c r="BE49" s="50"/>
      <c r="BF49" s="75"/>
      <c r="BG49" s="51"/>
      <c r="BH49" s="52"/>
      <c r="BI49" s="92"/>
      <c r="BJ49" s="49"/>
      <c r="BK49" s="50"/>
      <c r="BL49" s="75"/>
      <c r="BM49" s="51"/>
      <c r="BN49" s="52"/>
      <c r="BO49" s="92"/>
      <c r="BP49" s="49"/>
      <c r="BQ49" s="50"/>
      <c r="BR49" s="75"/>
      <c r="BS49" s="51"/>
      <c r="BT49" s="52"/>
      <c r="BU49" s="92"/>
      <c r="BV49" s="49"/>
      <c r="BW49" s="50"/>
      <c r="BX49" s="75"/>
      <c r="BY49" s="51"/>
      <c r="BZ49" s="52"/>
      <c r="CA49" s="92"/>
      <c r="CB49" s="49"/>
      <c r="CC49" s="50"/>
      <c r="CD49" s="75"/>
      <c r="CE49" s="51"/>
      <c r="CF49" s="52"/>
      <c r="CG49" s="91"/>
      <c r="CH49" s="49"/>
      <c r="CI49" s="50"/>
      <c r="CJ49" s="75"/>
      <c r="CK49" s="51"/>
      <c r="CL49" s="52"/>
      <c r="CM49" s="92"/>
      <c r="CN49" s="49"/>
      <c r="CO49" s="50"/>
      <c r="CP49" s="75"/>
      <c r="CQ49" s="51"/>
      <c r="CR49" s="52"/>
      <c r="CS49" s="92"/>
      <c r="CT49" s="49"/>
      <c r="CU49" s="50"/>
      <c r="CV49" s="75"/>
      <c r="CW49" s="51"/>
      <c r="CX49" s="52"/>
      <c r="CY49" s="92"/>
      <c r="CZ49" s="49"/>
      <c r="DA49" s="50"/>
      <c r="DB49" s="75"/>
      <c r="DC49" s="51"/>
      <c r="DD49" s="52"/>
      <c r="DE49" s="92"/>
      <c r="DF49" s="49"/>
      <c r="DG49" s="50"/>
      <c r="DH49" s="75"/>
      <c r="DI49" s="51"/>
      <c r="DJ49" s="52"/>
      <c r="DK49" s="92"/>
      <c r="DL49" s="49"/>
      <c r="DM49" s="50"/>
      <c r="DN49" s="75"/>
      <c r="DO49" s="51"/>
      <c r="DP49" s="52"/>
      <c r="DQ49" s="92"/>
      <c r="DR49" s="49"/>
      <c r="DS49" s="50"/>
      <c r="DT49" s="75"/>
      <c r="DU49" s="51"/>
      <c r="DV49" s="52"/>
      <c r="DW49" s="91"/>
      <c r="DX49" s="49"/>
      <c r="DY49" s="50"/>
      <c r="DZ49" s="75"/>
      <c r="EA49" s="51"/>
      <c r="EB49" s="52"/>
      <c r="EC49" s="92"/>
      <c r="ED49" s="49"/>
      <c r="EE49" s="50"/>
      <c r="EF49" s="75"/>
      <c r="EG49" s="51"/>
      <c r="EH49" s="52"/>
      <c r="EI49" s="92"/>
      <c r="EJ49" s="49"/>
      <c r="EK49" s="50"/>
      <c r="EL49" s="75"/>
      <c r="EM49" s="51"/>
      <c r="EN49" s="52"/>
      <c r="EO49" s="92"/>
      <c r="EP49" s="49"/>
      <c r="EQ49" s="50"/>
      <c r="ER49" s="75"/>
      <c r="ES49" s="51"/>
      <c r="ET49" s="52"/>
      <c r="EU49" s="92"/>
      <c r="EV49" s="49"/>
      <c r="EW49" s="50"/>
      <c r="EX49" s="75"/>
      <c r="EY49" s="51"/>
      <c r="EZ49" s="52"/>
      <c r="FA49" s="92"/>
      <c r="FB49" s="49"/>
      <c r="FC49" s="50"/>
      <c r="FD49" s="75"/>
      <c r="FE49" s="51"/>
      <c r="FF49" s="52"/>
      <c r="FG49" s="92"/>
      <c r="FH49" s="49"/>
      <c r="FI49" s="50"/>
      <c r="FJ49" s="75"/>
      <c r="FK49" s="51"/>
      <c r="FL49" s="52"/>
      <c r="FM49" s="11"/>
    </row>
    <row r="50" spans="1:170" s="93" customFormat="1" ht="13.5" customHeight="1" x14ac:dyDescent="0.2">
      <c r="B50" s="74"/>
      <c r="C50" s="87"/>
      <c r="D50" s="88"/>
      <c r="E50" s="89"/>
      <c r="F50" s="90"/>
      <c r="G50" s="85"/>
      <c r="H50" s="49"/>
      <c r="I50" s="50"/>
      <c r="J50" s="75"/>
      <c r="K50" s="51"/>
      <c r="L50" s="52"/>
      <c r="M50" s="85"/>
      <c r="N50" s="49"/>
      <c r="O50" s="50"/>
      <c r="P50" s="75"/>
      <c r="Q50" s="51"/>
      <c r="R50" s="52"/>
      <c r="S50" s="85"/>
      <c r="T50" s="31">
        <v>5692112</v>
      </c>
      <c r="U50" s="32">
        <v>900</v>
      </c>
      <c r="V50" s="33">
        <v>920</v>
      </c>
      <c r="W50" s="34" t="s">
        <v>26</v>
      </c>
      <c r="X50" s="35" t="s">
        <v>305</v>
      </c>
      <c r="Y50" s="85"/>
      <c r="Z50" s="49"/>
      <c r="AA50" s="50"/>
      <c r="AB50" s="75"/>
      <c r="AC50" s="51"/>
      <c r="AD50" s="52"/>
      <c r="AE50" s="85"/>
      <c r="AF50" s="49"/>
      <c r="AG50" s="50"/>
      <c r="AH50" s="75"/>
      <c r="AI50" s="51"/>
      <c r="AJ50" s="52"/>
      <c r="AK50" s="85"/>
      <c r="AL50" s="49"/>
      <c r="AM50" s="50"/>
      <c r="AN50" s="75"/>
      <c r="AO50" s="51"/>
      <c r="AP50" s="52"/>
      <c r="AQ50" s="36"/>
      <c r="AR50" s="31"/>
      <c r="AS50" s="32"/>
      <c r="AT50" s="33"/>
      <c r="AU50" s="34"/>
      <c r="AV50" s="35"/>
      <c r="AW50" s="36"/>
      <c r="AX50" s="31"/>
      <c r="AY50" s="32"/>
      <c r="AZ50" s="33"/>
      <c r="BA50" s="34"/>
      <c r="BB50" s="35"/>
      <c r="BC50" s="37"/>
      <c r="BD50" s="31"/>
      <c r="BE50" s="32"/>
      <c r="BF50" s="33"/>
      <c r="BG50" s="34"/>
      <c r="BH50" s="35"/>
      <c r="BI50" s="37"/>
      <c r="BJ50" s="31"/>
      <c r="BK50" s="32"/>
      <c r="BL50" s="33"/>
      <c r="BM50" s="34"/>
      <c r="BN50" s="35"/>
      <c r="BO50" s="37"/>
      <c r="BP50" s="31"/>
      <c r="BQ50" s="32"/>
      <c r="BR50" s="33"/>
      <c r="BS50" s="34"/>
      <c r="BT50" s="35"/>
      <c r="BU50" s="37"/>
      <c r="BV50" s="31"/>
      <c r="BW50" s="32"/>
      <c r="BX50" s="33"/>
      <c r="BY50" s="34"/>
      <c r="BZ50" s="35"/>
      <c r="CA50" s="37"/>
      <c r="CB50" s="31"/>
      <c r="CC50" s="32"/>
      <c r="CD50" s="33"/>
      <c r="CE50" s="34"/>
      <c r="CF50" s="35"/>
      <c r="CG50" s="30"/>
      <c r="CH50" s="31"/>
      <c r="CI50" s="32"/>
      <c r="CJ50" s="33"/>
      <c r="CK50" s="34"/>
      <c r="CL50" s="35"/>
      <c r="CM50" s="36"/>
      <c r="CN50" s="31"/>
      <c r="CO50" s="32"/>
      <c r="CP50" s="33"/>
      <c r="CQ50" s="34"/>
      <c r="CR50" s="35"/>
      <c r="CS50" s="37"/>
      <c r="CT50" s="31"/>
      <c r="CU50" s="32"/>
      <c r="CV50" s="33"/>
      <c r="CW50" s="34"/>
      <c r="CX50" s="35"/>
      <c r="CY50" s="37"/>
      <c r="CZ50" s="31"/>
      <c r="DA50" s="32"/>
      <c r="DB50" s="33"/>
      <c r="DC50" s="34"/>
      <c r="DD50" s="35"/>
      <c r="DE50" s="37"/>
      <c r="DF50" s="31"/>
      <c r="DG50" s="32"/>
      <c r="DH50" s="33"/>
      <c r="DI50" s="34"/>
      <c r="DJ50" s="35"/>
      <c r="DK50" s="37"/>
      <c r="DL50" s="31"/>
      <c r="DM50" s="32"/>
      <c r="DN50" s="33"/>
      <c r="DO50" s="34"/>
      <c r="DP50" s="35"/>
      <c r="DQ50" s="37"/>
      <c r="DR50" s="31"/>
      <c r="DS50" s="32"/>
      <c r="DT50" s="33"/>
      <c r="DU50" s="34"/>
      <c r="DV50" s="35"/>
      <c r="DW50" s="30"/>
      <c r="DX50" s="31"/>
      <c r="DY50" s="32"/>
      <c r="DZ50" s="33"/>
      <c r="EA50" s="34"/>
      <c r="EB50" s="35"/>
      <c r="EC50" s="36"/>
      <c r="ED50" s="31"/>
      <c r="EE50" s="32"/>
      <c r="EF50" s="33"/>
      <c r="EG50" s="34"/>
      <c r="EH50" s="35"/>
      <c r="EI50" s="37"/>
      <c r="EJ50" s="31"/>
      <c r="EK50" s="32"/>
      <c r="EL50" s="33"/>
      <c r="EM50" s="34"/>
      <c r="EN50" s="35"/>
      <c r="EO50" s="37"/>
      <c r="EP50" s="31"/>
      <c r="EQ50" s="32"/>
      <c r="ER50" s="33"/>
      <c r="ES50" s="34"/>
      <c r="ET50" s="35"/>
      <c r="EU50" s="37"/>
      <c r="EV50" s="31"/>
      <c r="EW50" s="32"/>
      <c r="EX50" s="33"/>
      <c r="EY50" s="34"/>
      <c r="EZ50" s="35"/>
      <c r="FA50" s="37"/>
      <c r="FB50" s="31"/>
      <c r="FC50" s="32"/>
      <c r="FD50" s="33"/>
      <c r="FE50" s="34"/>
      <c r="FF50" s="35"/>
      <c r="FG50" s="37"/>
      <c r="FH50" s="31"/>
      <c r="FI50" s="32"/>
      <c r="FJ50" s="33"/>
      <c r="FK50" s="34"/>
      <c r="FL50" s="35"/>
      <c r="FM50" s="11"/>
      <c r="FN50" s="94"/>
    </row>
    <row r="51" spans="1:170" s="93" customFormat="1" ht="13.5" customHeight="1" x14ac:dyDescent="0.2">
      <c r="B51" s="49"/>
      <c r="C51" s="50"/>
      <c r="D51" s="75"/>
      <c r="E51" s="51"/>
      <c r="F51" s="52"/>
      <c r="G51" s="85"/>
      <c r="H51" s="49"/>
      <c r="I51" s="50"/>
      <c r="J51" s="75"/>
      <c r="K51" s="51"/>
      <c r="L51" s="52"/>
      <c r="M51" s="85"/>
      <c r="N51" s="49"/>
      <c r="O51" s="50"/>
      <c r="P51" s="75"/>
      <c r="Q51" s="51"/>
      <c r="R51" s="52"/>
      <c r="S51" s="85"/>
      <c r="T51" s="31">
        <v>5697871</v>
      </c>
      <c r="U51" s="32">
        <v>930</v>
      </c>
      <c r="V51" s="33">
        <v>945</v>
      </c>
      <c r="W51" s="34" t="s">
        <v>26</v>
      </c>
      <c r="X51" s="35">
        <v>5433</v>
      </c>
      <c r="Y51" s="85"/>
      <c r="Z51" s="49"/>
      <c r="AA51" s="50"/>
      <c r="AB51" s="75"/>
      <c r="AC51" s="51"/>
      <c r="AD51" s="52"/>
      <c r="AE51" s="85"/>
      <c r="AF51" s="49"/>
      <c r="AG51" s="50"/>
      <c r="AH51" s="75"/>
      <c r="AI51" s="51"/>
      <c r="AJ51" s="52"/>
      <c r="AK51" s="85"/>
      <c r="AL51" s="49"/>
      <c r="AM51" s="50"/>
      <c r="AN51" s="75"/>
      <c r="AO51" s="51"/>
      <c r="AP51" s="52"/>
      <c r="AQ51" s="36"/>
      <c r="AR51" s="31"/>
      <c r="AS51" s="32"/>
      <c r="AT51" s="33"/>
      <c r="AU51" s="34"/>
      <c r="AV51" s="35"/>
      <c r="AW51" s="36"/>
      <c r="AX51" s="31"/>
      <c r="AY51" s="32"/>
      <c r="AZ51" s="33"/>
      <c r="BA51" s="34"/>
      <c r="BB51" s="35"/>
      <c r="BC51" s="37"/>
      <c r="BD51" s="31"/>
      <c r="BE51" s="32"/>
      <c r="BF51" s="33"/>
      <c r="BG51" s="34"/>
      <c r="BH51" s="35"/>
      <c r="BI51" s="37"/>
      <c r="BJ51" s="31"/>
      <c r="BK51" s="32"/>
      <c r="BL51" s="33"/>
      <c r="BM51" s="34"/>
      <c r="BN51" s="35"/>
      <c r="BO51" s="37"/>
      <c r="BP51" s="31"/>
      <c r="BQ51" s="32"/>
      <c r="BR51" s="33"/>
      <c r="BS51" s="34"/>
      <c r="BT51" s="35"/>
      <c r="BU51" s="37"/>
      <c r="BV51" s="31"/>
      <c r="BW51" s="32"/>
      <c r="BX51" s="33"/>
      <c r="BY51" s="34"/>
      <c r="BZ51" s="35"/>
      <c r="CA51" s="37"/>
      <c r="CB51" s="31"/>
      <c r="CC51" s="32"/>
      <c r="CD51" s="33"/>
      <c r="CE51" s="34"/>
      <c r="CF51" s="35"/>
      <c r="CG51" s="30"/>
      <c r="CH51" s="31"/>
      <c r="CI51" s="32"/>
      <c r="CJ51" s="33"/>
      <c r="CK51" s="34"/>
      <c r="CL51" s="35"/>
      <c r="CM51" s="36"/>
      <c r="CN51" s="31"/>
      <c r="CO51" s="32"/>
      <c r="CP51" s="33"/>
      <c r="CQ51" s="34"/>
      <c r="CR51" s="35"/>
      <c r="CS51" s="37"/>
      <c r="CT51" s="31"/>
      <c r="CU51" s="32"/>
      <c r="CV51" s="33"/>
      <c r="CW51" s="34"/>
      <c r="CX51" s="35"/>
      <c r="CY51" s="37"/>
      <c r="CZ51" s="31"/>
      <c r="DA51" s="32"/>
      <c r="DB51" s="33"/>
      <c r="DC51" s="34"/>
      <c r="DD51" s="35"/>
      <c r="DE51" s="37"/>
      <c r="DF51" s="31"/>
      <c r="DG51" s="32"/>
      <c r="DH51" s="33"/>
      <c r="DI51" s="34"/>
      <c r="DJ51" s="35"/>
      <c r="DK51" s="37"/>
      <c r="DL51" s="31"/>
      <c r="DM51" s="32"/>
      <c r="DN51" s="33"/>
      <c r="DO51" s="34"/>
      <c r="DP51" s="35"/>
      <c r="DQ51" s="37"/>
      <c r="DR51" s="31"/>
      <c r="DS51" s="32"/>
      <c r="DT51" s="33"/>
      <c r="DU51" s="34"/>
      <c r="DV51" s="35"/>
      <c r="DW51" s="30"/>
      <c r="DX51" s="31"/>
      <c r="DY51" s="32"/>
      <c r="DZ51" s="33"/>
      <c r="EA51" s="34"/>
      <c r="EB51" s="35"/>
      <c r="EC51" s="36"/>
      <c r="ED51" s="31"/>
      <c r="EE51" s="32"/>
      <c r="EF51" s="33"/>
      <c r="EG51" s="34"/>
      <c r="EH51" s="35"/>
      <c r="EI51" s="37"/>
      <c r="EJ51" s="31"/>
      <c r="EK51" s="32"/>
      <c r="EL51" s="33"/>
      <c r="EM51" s="34"/>
      <c r="EN51" s="35"/>
      <c r="EO51" s="37"/>
      <c r="EP51" s="31"/>
      <c r="EQ51" s="32"/>
      <c r="ER51" s="33"/>
      <c r="ES51" s="34"/>
      <c r="ET51" s="35"/>
      <c r="EU51" s="37"/>
      <c r="EV51" s="31"/>
      <c r="EW51" s="32"/>
      <c r="EX51" s="33"/>
      <c r="EY51" s="34"/>
      <c r="EZ51" s="35"/>
      <c r="FA51" s="37"/>
      <c r="FB51" s="31"/>
      <c r="FC51" s="32"/>
      <c r="FD51" s="33"/>
      <c r="FE51" s="34"/>
      <c r="FF51" s="35"/>
      <c r="FG51" s="37"/>
      <c r="FH51" s="31"/>
      <c r="FI51" s="32"/>
      <c r="FJ51" s="33"/>
      <c r="FK51" s="34"/>
      <c r="FL51" s="35"/>
      <c r="FM51" s="11"/>
      <c r="FN51" s="94"/>
    </row>
    <row r="52" spans="1:170" s="93" customFormat="1" ht="13.5" customHeight="1" x14ac:dyDescent="0.2">
      <c r="B52" s="49"/>
      <c r="C52" s="50"/>
      <c r="D52" s="75"/>
      <c r="E52" s="51"/>
      <c r="F52" s="52"/>
      <c r="G52" s="85"/>
      <c r="H52" s="49"/>
      <c r="I52" s="50"/>
      <c r="J52" s="75"/>
      <c r="K52" s="51"/>
      <c r="L52" s="52"/>
      <c r="M52" s="85"/>
      <c r="N52" s="49"/>
      <c r="O52" s="50"/>
      <c r="P52" s="75"/>
      <c r="Q52" s="51"/>
      <c r="R52" s="52"/>
      <c r="S52" s="85"/>
      <c r="T52" s="31">
        <v>5697893</v>
      </c>
      <c r="U52" s="32">
        <v>935</v>
      </c>
      <c r="V52" s="33">
        <v>1305</v>
      </c>
      <c r="W52" s="34" t="s">
        <v>26</v>
      </c>
      <c r="X52" s="35">
        <v>5434</v>
      </c>
      <c r="Y52" s="85"/>
      <c r="Z52" s="49"/>
      <c r="AA52" s="50"/>
      <c r="AB52" s="75"/>
      <c r="AC52" s="51"/>
      <c r="AD52" s="52"/>
      <c r="AE52" s="85"/>
      <c r="AF52" s="49"/>
      <c r="AG52" s="50"/>
      <c r="AH52" s="75"/>
      <c r="AI52" s="51"/>
      <c r="AJ52" s="52"/>
      <c r="AK52" s="85"/>
      <c r="AL52" s="49"/>
      <c r="AM52" s="50"/>
      <c r="AN52" s="75"/>
      <c r="AO52" s="51"/>
      <c r="AP52" s="52"/>
      <c r="AQ52" s="36"/>
      <c r="AR52" s="31"/>
      <c r="AS52" s="32"/>
      <c r="AT52" s="33"/>
      <c r="AU52" s="34"/>
      <c r="AV52" s="35"/>
      <c r="AW52" s="36"/>
      <c r="AX52" s="31"/>
      <c r="AY52" s="32"/>
      <c r="AZ52" s="33"/>
      <c r="BA52" s="34"/>
      <c r="BB52" s="35"/>
      <c r="BC52" s="37"/>
      <c r="BD52" s="31"/>
      <c r="BE52" s="32"/>
      <c r="BF52" s="33"/>
      <c r="BG52" s="34"/>
      <c r="BH52" s="35"/>
      <c r="BI52" s="37"/>
      <c r="BJ52" s="31"/>
      <c r="BK52" s="32"/>
      <c r="BL52" s="33"/>
      <c r="BM52" s="34"/>
      <c r="BN52" s="35"/>
      <c r="BO52" s="37"/>
      <c r="BP52" s="31"/>
      <c r="BQ52" s="32"/>
      <c r="BR52" s="33"/>
      <c r="BS52" s="34"/>
      <c r="BT52" s="35"/>
      <c r="BU52" s="37"/>
      <c r="BV52" s="31"/>
      <c r="BW52" s="32"/>
      <c r="BX52" s="33"/>
      <c r="BY52" s="34"/>
      <c r="BZ52" s="35"/>
      <c r="CA52" s="37"/>
      <c r="CB52" s="31"/>
      <c r="CC52" s="32"/>
      <c r="CD52" s="33"/>
      <c r="CE52" s="34"/>
      <c r="CF52" s="35"/>
      <c r="CG52" s="30"/>
      <c r="CH52" s="31"/>
      <c r="CI52" s="32"/>
      <c r="CJ52" s="33"/>
      <c r="CK52" s="34"/>
      <c r="CL52" s="35"/>
      <c r="CM52" s="36"/>
      <c r="CN52" s="31"/>
      <c r="CO52" s="32"/>
      <c r="CP52" s="33"/>
      <c r="CQ52" s="34"/>
      <c r="CR52" s="35"/>
      <c r="CS52" s="37"/>
      <c r="CT52" s="31"/>
      <c r="CU52" s="32"/>
      <c r="CV52" s="33"/>
      <c r="CW52" s="34"/>
      <c r="CX52" s="35"/>
      <c r="CY52" s="37"/>
      <c r="CZ52" s="31"/>
      <c r="DA52" s="32"/>
      <c r="DB52" s="33"/>
      <c r="DC52" s="34"/>
      <c r="DD52" s="35"/>
      <c r="DE52" s="37"/>
      <c r="DF52" s="31"/>
      <c r="DG52" s="32"/>
      <c r="DH52" s="33"/>
      <c r="DI52" s="34"/>
      <c r="DJ52" s="35"/>
      <c r="DK52" s="37"/>
      <c r="DL52" s="31"/>
      <c r="DM52" s="32"/>
      <c r="DN52" s="33"/>
      <c r="DO52" s="34"/>
      <c r="DP52" s="35"/>
      <c r="DQ52" s="37"/>
      <c r="DR52" s="31"/>
      <c r="DS52" s="32"/>
      <c r="DT52" s="33"/>
      <c r="DU52" s="34"/>
      <c r="DV52" s="35"/>
      <c r="DW52" s="30"/>
      <c r="DX52" s="31"/>
      <c r="DY52" s="32"/>
      <c r="DZ52" s="33"/>
      <c r="EA52" s="34"/>
      <c r="EB52" s="35"/>
      <c r="EC52" s="36"/>
      <c r="ED52" s="31"/>
      <c r="EE52" s="32"/>
      <c r="EF52" s="33"/>
      <c r="EG52" s="34"/>
      <c r="EH52" s="35"/>
      <c r="EI52" s="37"/>
      <c r="EJ52" s="31"/>
      <c r="EK52" s="32"/>
      <c r="EL52" s="33"/>
      <c r="EM52" s="34"/>
      <c r="EN52" s="35"/>
      <c r="EO52" s="37"/>
      <c r="EP52" s="31"/>
      <c r="EQ52" s="32"/>
      <c r="ER52" s="33"/>
      <c r="ES52" s="34"/>
      <c r="ET52" s="35"/>
      <c r="EU52" s="37"/>
      <c r="EV52" s="31"/>
      <c r="EW52" s="32"/>
      <c r="EX52" s="33"/>
      <c r="EY52" s="34"/>
      <c r="EZ52" s="35"/>
      <c r="FA52" s="37"/>
      <c r="FB52" s="31"/>
      <c r="FC52" s="32"/>
      <c r="FD52" s="33"/>
      <c r="FE52" s="34"/>
      <c r="FF52" s="35"/>
      <c r="FG52" s="37"/>
      <c r="FH52" s="31"/>
      <c r="FI52" s="32"/>
      <c r="FJ52" s="33"/>
      <c r="FK52" s="34"/>
      <c r="FL52" s="35"/>
      <c r="FM52" s="11"/>
      <c r="FN52" s="94"/>
    </row>
    <row r="53" spans="1:170" s="93" customFormat="1" ht="13.5" customHeight="1" x14ac:dyDescent="0.2">
      <c r="B53" s="49"/>
      <c r="C53" s="50"/>
      <c r="D53" s="75"/>
      <c r="E53" s="51"/>
      <c r="F53" s="52"/>
      <c r="G53" s="85"/>
      <c r="H53" s="49"/>
      <c r="I53" s="50"/>
      <c r="J53" s="75"/>
      <c r="K53" s="51"/>
      <c r="L53" s="52"/>
      <c r="M53" s="85"/>
      <c r="N53" s="49"/>
      <c r="O53" s="50"/>
      <c r="P53" s="75"/>
      <c r="Q53" s="51"/>
      <c r="R53" s="52"/>
      <c r="S53" s="85"/>
      <c r="T53" s="31">
        <v>5692113</v>
      </c>
      <c r="U53" s="32">
        <v>1000</v>
      </c>
      <c r="V53" s="33">
        <v>1020</v>
      </c>
      <c r="W53" s="34" t="s">
        <v>26</v>
      </c>
      <c r="X53" s="35" t="s">
        <v>306</v>
      </c>
      <c r="Y53" s="85"/>
      <c r="Z53" s="49"/>
      <c r="AA53" s="50"/>
      <c r="AB53" s="75"/>
      <c r="AC53" s="51"/>
      <c r="AD53" s="52"/>
      <c r="AE53" s="85"/>
      <c r="AF53" s="49"/>
      <c r="AG53" s="50"/>
      <c r="AH53" s="75"/>
      <c r="AI53" s="51"/>
      <c r="AJ53" s="52"/>
      <c r="AK53" s="85"/>
      <c r="AL53" s="49"/>
      <c r="AM53" s="50"/>
      <c r="AN53" s="75"/>
      <c r="AO53" s="51"/>
      <c r="AP53" s="52"/>
      <c r="AQ53" s="36"/>
      <c r="AR53" s="31"/>
      <c r="AS53" s="32"/>
      <c r="AT53" s="33"/>
      <c r="AU53" s="34"/>
      <c r="AV53" s="35"/>
      <c r="AW53" s="36"/>
      <c r="AX53" s="31"/>
      <c r="AY53" s="32"/>
      <c r="AZ53" s="33"/>
      <c r="BA53" s="34"/>
      <c r="BB53" s="35"/>
      <c r="BC53" s="37"/>
      <c r="BD53" s="31"/>
      <c r="BE53" s="32"/>
      <c r="BF53" s="33"/>
      <c r="BG53" s="34"/>
      <c r="BH53" s="35"/>
      <c r="BI53" s="37"/>
      <c r="BJ53" s="31"/>
      <c r="BK53" s="32"/>
      <c r="BL53" s="33"/>
      <c r="BM53" s="34"/>
      <c r="BN53" s="35"/>
      <c r="BO53" s="37"/>
      <c r="BP53" s="31"/>
      <c r="BQ53" s="32"/>
      <c r="BR53" s="33"/>
      <c r="BS53" s="34"/>
      <c r="BT53" s="35"/>
      <c r="BU53" s="37"/>
      <c r="BV53" s="31"/>
      <c r="BW53" s="32"/>
      <c r="BX53" s="33"/>
      <c r="BY53" s="34"/>
      <c r="BZ53" s="35"/>
      <c r="CA53" s="37"/>
      <c r="CB53" s="31"/>
      <c r="CC53" s="32"/>
      <c r="CD53" s="33"/>
      <c r="CE53" s="34"/>
      <c r="CF53" s="35"/>
      <c r="CG53" s="30"/>
      <c r="CH53" s="31"/>
      <c r="CI53" s="32"/>
      <c r="CJ53" s="33"/>
      <c r="CK53" s="34"/>
      <c r="CL53" s="35"/>
      <c r="CM53" s="36"/>
      <c r="CN53" s="31"/>
      <c r="CO53" s="32"/>
      <c r="CP53" s="33"/>
      <c r="CQ53" s="34"/>
      <c r="CR53" s="35"/>
      <c r="CS53" s="37"/>
      <c r="CT53" s="31"/>
      <c r="CU53" s="32"/>
      <c r="CV53" s="33"/>
      <c r="CW53" s="34"/>
      <c r="CX53" s="35"/>
      <c r="CY53" s="37"/>
      <c r="CZ53" s="31"/>
      <c r="DA53" s="32"/>
      <c r="DB53" s="33"/>
      <c r="DC53" s="34"/>
      <c r="DD53" s="35"/>
      <c r="DE53" s="37"/>
      <c r="DF53" s="31"/>
      <c r="DG53" s="32"/>
      <c r="DH53" s="33"/>
      <c r="DI53" s="34"/>
      <c r="DJ53" s="35"/>
      <c r="DK53" s="37"/>
      <c r="DL53" s="31"/>
      <c r="DM53" s="32"/>
      <c r="DN53" s="33"/>
      <c r="DO53" s="34"/>
      <c r="DP53" s="35"/>
      <c r="DQ53" s="37"/>
      <c r="DR53" s="31"/>
      <c r="DS53" s="32"/>
      <c r="DT53" s="33"/>
      <c r="DU53" s="34"/>
      <c r="DV53" s="35"/>
      <c r="DW53" s="30"/>
      <c r="DX53" s="31"/>
      <c r="DY53" s="32"/>
      <c r="DZ53" s="33"/>
      <c r="EA53" s="34"/>
      <c r="EB53" s="35"/>
      <c r="EC53" s="36"/>
      <c r="ED53" s="31"/>
      <c r="EE53" s="32"/>
      <c r="EF53" s="33"/>
      <c r="EG53" s="34"/>
      <c r="EH53" s="35"/>
      <c r="EI53" s="37"/>
      <c r="EJ53" s="31"/>
      <c r="EK53" s="32"/>
      <c r="EL53" s="33"/>
      <c r="EM53" s="34"/>
      <c r="EN53" s="35"/>
      <c r="EO53" s="37"/>
      <c r="EP53" s="31"/>
      <c r="EQ53" s="32"/>
      <c r="ER53" s="33"/>
      <c r="ES53" s="34"/>
      <c r="ET53" s="35"/>
      <c r="EU53" s="37"/>
      <c r="EV53" s="31"/>
      <c r="EW53" s="32"/>
      <c r="EX53" s="33"/>
      <c r="EY53" s="34"/>
      <c r="EZ53" s="35"/>
      <c r="FA53" s="37"/>
      <c r="FB53" s="31"/>
      <c r="FC53" s="32"/>
      <c r="FD53" s="33"/>
      <c r="FE53" s="34"/>
      <c r="FF53" s="35"/>
      <c r="FG53" s="37"/>
      <c r="FH53" s="31"/>
      <c r="FI53" s="32"/>
      <c r="FJ53" s="33"/>
      <c r="FK53" s="34"/>
      <c r="FL53" s="35"/>
      <c r="FM53" s="11"/>
      <c r="FN53" s="94"/>
    </row>
    <row r="54" spans="1:170" s="93" customFormat="1" ht="13.5" customHeight="1" x14ac:dyDescent="0.2">
      <c r="B54" s="49"/>
      <c r="C54" s="50"/>
      <c r="D54" s="75"/>
      <c r="E54" s="51"/>
      <c r="F54" s="52"/>
      <c r="G54" s="85"/>
      <c r="H54" s="49"/>
      <c r="I54" s="50"/>
      <c r="J54" s="75"/>
      <c r="K54" s="51"/>
      <c r="L54" s="52"/>
      <c r="M54" s="85"/>
      <c r="N54" s="49"/>
      <c r="O54" s="50"/>
      <c r="P54" s="75"/>
      <c r="Q54" s="51"/>
      <c r="R54" s="52"/>
      <c r="S54" s="85"/>
      <c r="T54" s="31">
        <v>5692150</v>
      </c>
      <c r="U54" s="32">
        <v>1100</v>
      </c>
      <c r="V54" s="33">
        <v>1120</v>
      </c>
      <c r="W54" s="34" t="s">
        <v>26</v>
      </c>
      <c r="X54" s="35" t="s">
        <v>306</v>
      </c>
      <c r="Y54" s="85"/>
      <c r="Z54" s="49"/>
      <c r="AA54" s="50"/>
      <c r="AB54" s="75"/>
      <c r="AC54" s="51"/>
      <c r="AD54" s="52"/>
      <c r="AE54" s="85"/>
      <c r="AF54" s="49"/>
      <c r="AG54" s="50"/>
      <c r="AH54" s="75"/>
      <c r="AI54" s="51"/>
      <c r="AJ54" s="52"/>
      <c r="AK54" s="85"/>
      <c r="AL54" s="49"/>
      <c r="AM54" s="50"/>
      <c r="AN54" s="75"/>
      <c r="AO54" s="51"/>
      <c r="AP54" s="52"/>
      <c r="AQ54" s="36"/>
      <c r="AR54" s="31"/>
      <c r="AS54" s="32"/>
      <c r="AT54" s="33"/>
      <c r="AU54" s="34"/>
      <c r="AV54" s="35"/>
      <c r="AW54" s="36"/>
      <c r="AX54" s="31"/>
      <c r="AY54" s="32"/>
      <c r="AZ54" s="33"/>
      <c r="BA54" s="34"/>
      <c r="BB54" s="35"/>
      <c r="BC54" s="37"/>
      <c r="BD54" s="31"/>
      <c r="BE54" s="32"/>
      <c r="BF54" s="33"/>
      <c r="BG54" s="34"/>
      <c r="BH54" s="35"/>
      <c r="BI54" s="37"/>
      <c r="BJ54" s="31"/>
      <c r="BK54" s="32"/>
      <c r="BL54" s="33"/>
      <c r="BM54" s="34"/>
      <c r="BN54" s="35"/>
      <c r="BO54" s="37"/>
      <c r="BP54" s="31"/>
      <c r="BQ54" s="32"/>
      <c r="BR54" s="33"/>
      <c r="BS54" s="34"/>
      <c r="BT54" s="35"/>
      <c r="BU54" s="37"/>
      <c r="BV54" s="31"/>
      <c r="BW54" s="32"/>
      <c r="BX54" s="33"/>
      <c r="BY54" s="34"/>
      <c r="BZ54" s="35"/>
      <c r="CA54" s="37"/>
      <c r="CB54" s="31"/>
      <c r="CC54" s="32"/>
      <c r="CD54" s="33"/>
      <c r="CE54" s="34"/>
      <c r="CF54" s="35"/>
      <c r="CG54" s="30"/>
      <c r="CH54" s="31"/>
      <c r="CI54" s="32"/>
      <c r="CJ54" s="33"/>
      <c r="CK54" s="34"/>
      <c r="CL54" s="35"/>
      <c r="CM54" s="36"/>
      <c r="CN54" s="31"/>
      <c r="CO54" s="32"/>
      <c r="CP54" s="33"/>
      <c r="CQ54" s="34"/>
      <c r="CR54" s="35"/>
      <c r="CS54" s="37"/>
      <c r="CT54" s="31"/>
      <c r="CU54" s="32"/>
      <c r="CV54" s="33"/>
      <c r="CW54" s="34"/>
      <c r="CX54" s="35"/>
      <c r="CY54" s="37"/>
      <c r="CZ54" s="31"/>
      <c r="DA54" s="32"/>
      <c r="DB54" s="33"/>
      <c r="DC54" s="34"/>
      <c r="DD54" s="35"/>
      <c r="DE54" s="37"/>
      <c r="DF54" s="31"/>
      <c r="DG54" s="32"/>
      <c r="DH54" s="33"/>
      <c r="DI54" s="34"/>
      <c r="DJ54" s="35"/>
      <c r="DK54" s="37"/>
      <c r="DL54" s="31"/>
      <c r="DM54" s="32"/>
      <c r="DN54" s="33"/>
      <c r="DO54" s="34"/>
      <c r="DP54" s="35"/>
      <c r="DQ54" s="37"/>
      <c r="DR54" s="31"/>
      <c r="DS54" s="32"/>
      <c r="DT54" s="33"/>
      <c r="DU54" s="34"/>
      <c r="DV54" s="35"/>
      <c r="DW54" s="30"/>
      <c r="DX54" s="31"/>
      <c r="DY54" s="32"/>
      <c r="DZ54" s="33"/>
      <c r="EA54" s="34"/>
      <c r="EB54" s="35"/>
      <c r="EC54" s="36"/>
      <c r="ED54" s="31"/>
      <c r="EE54" s="32"/>
      <c r="EF54" s="33"/>
      <c r="EG54" s="34"/>
      <c r="EH54" s="35"/>
      <c r="EI54" s="37"/>
      <c r="EJ54" s="31"/>
      <c r="EK54" s="32"/>
      <c r="EL54" s="33"/>
      <c r="EM54" s="34"/>
      <c r="EN54" s="35"/>
      <c r="EO54" s="37"/>
      <c r="EP54" s="31"/>
      <c r="EQ54" s="32"/>
      <c r="ER54" s="33"/>
      <c r="ES54" s="34"/>
      <c r="ET54" s="35"/>
      <c r="EU54" s="37"/>
      <c r="EV54" s="31"/>
      <c r="EW54" s="32"/>
      <c r="EX54" s="33"/>
      <c r="EY54" s="34"/>
      <c r="EZ54" s="35"/>
      <c r="FA54" s="37"/>
      <c r="FB54" s="31"/>
      <c r="FC54" s="32"/>
      <c r="FD54" s="33"/>
      <c r="FE54" s="34"/>
      <c r="FF54" s="35"/>
      <c r="FG54" s="37"/>
      <c r="FH54" s="31"/>
      <c r="FI54" s="32"/>
      <c r="FJ54" s="33"/>
      <c r="FK54" s="34"/>
      <c r="FL54" s="35"/>
      <c r="FM54" s="11"/>
      <c r="FN54" s="94"/>
    </row>
    <row r="55" spans="1:170" s="93" customFormat="1" ht="13.5" customHeight="1" x14ac:dyDescent="0.2">
      <c r="B55" s="31"/>
      <c r="C55" s="32"/>
      <c r="D55" s="33"/>
      <c r="E55" s="34"/>
      <c r="F55" s="35"/>
      <c r="G55" s="36"/>
      <c r="H55" s="31"/>
      <c r="I55" s="32"/>
      <c r="J55" s="33"/>
      <c r="K55" s="34"/>
      <c r="L55" s="35"/>
      <c r="M55" s="37"/>
      <c r="N55" s="31"/>
      <c r="O55" s="32"/>
      <c r="P55" s="33"/>
      <c r="Q55" s="34"/>
      <c r="R55" s="35"/>
      <c r="S55" s="37"/>
      <c r="T55" s="31"/>
      <c r="U55" s="32"/>
      <c r="V55" s="33"/>
      <c r="W55" s="34"/>
      <c r="X55" s="35"/>
      <c r="Y55" s="37"/>
      <c r="Z55" s="31"/>
      <c r="AA55" s="32"/>
      <c r="AB55" s="33"/>
      <c r="AC55" s="34"/>
      <c r="AD55" s="35"/>
      <c r="AE55" s="37"/>
      <c r="AF55" s="31"/>
      <c r="AG55" s="32"/>
      <c r="AH55" s="33"/>
      <c r="AI55" s="34"/>
      <c r="AJ55" s="35"/>
      <c r="AK55" s="37"/>
      <c r="AL55" s="31"/>
      <c r="AM55" s="32"/>
      <c r="AN55" s="33"/>
      <c r="AO55" s="34"/>
      <c r="AP55" s="35"/>
      <c r="AQ55" s="36"/>
      <c r="AR55" s="31"/>
      <c r="AS55" s="32"/>
      <c r="AT55" s="33"/>
      <c r="AU55" s="34"/>
      <c r="AV55" s="35"/>
      <c r="AW55" s="36"/>
      <c r="AX55" s="31"/>
      <c r="AY55" s="32"/>
      <c r="AZ55" s="33"/>
      <c r="BA55" s="34"/>
      <c r="BB55" s="35"/>
      <c r="BC55" s="37"/>
      <c r="BD55" s="31"/>
      <c r="BE55" s="32"/>
      <c r="BF55" s="33"/>
      <c r="BG55" s="34"/>
      <c r="BH55" s="35"/>
      <c r="BI55" s="37"/>
      <c r="BJ55" s="31"/>
      <c r="BK55" s="32"/>
      <c r="BL55" s="33"/>
      <c r="BM55" s="34"/>
      <c r="BN55" s="35"/>
      <c r="BO55" s="37"/>
      <c r="BP55" s="31"/>
      <c r="BQ55" s="32"/>
      <c r="BR55" s="33"/>
      <c r="BS55" s="34"/>
      <c r="BT55" s="35"/>
      <c r="BU55" s="37"/>
      <c r="BV55" s="31"/>
      <c r="BW55" s="32"/>
      <c r="BX55" s="33"/>
      <c r="BY55" s="34"/>
      <c r="BZ55" s="35"/>
      <c r="CA55" s="37"/>
      <c r="CB55" s="31"/>
      <c r="CC55" s="32"/>
      <c r="CD55" s="33"/>
      <c r="CE55" s="34"/>
      <c r="CF55" s="35"/>
      <c r="CG55" s="30"/>
      <c r="CH55" s="31"/>
      <c r="CI55" s="32"/>
      <c r="CJ55" s="33"/>
      <c r="CK55" s="34"/>
      <c r="CL55" s="35"/>
      <c r="CM55" s="36"/>
      <c r="CN55" s="31"/>
      <c r="CO55" s="32"/>
      <c r="CP55" s="33"/>
      <c r="CQ55" s="34"/>
      <c r="CR55" s="35"/>
      <c r="CS55" s="37"/>
      <c r="CT55" s="31"/>
      <c r="CU55" s="32"/>
      <c r="CV55" s="33"/>
      <c r="CW55" s="34"/>
      <c r="CX55" s="35"/>
      <c r="CY55" s="37"/>
      <c r="CZ55" s="31"/>
      <c r="DA55" s="32"/>
      <c r="DB55" s="33"/>
      <c r="DC55" s="34"/>
      <c r="DD55" s="35"/>
      <c r="DE55" s="37"/>
      <c r="DF55" s="31"/>
      <c r="DG55" s="32"/>
      <c r="DH55" s="33"/>
      <c r="DI55" s="34"/>
      <c r="DJ55" s="35"/>
      <c r="DK55" s="37"/>
      <c r="DL55" s="31"/>
      <c r="DM55" s="32"/>
      <c r="DN55" s="33"/>
      <c r="DO55" s="34"/>
      <c r="DP55" s="35"/>
      <c r="DQ55" s="37"/>
      <c r="DR55" s="31"/>
      <c r="DS55" s="32"/>
      <c r="DT55" s="33"/>
      <c r="DU55" s="34"/>
      <c r="DV55" s="35"/>
      <c r="DW55" s="30"/>
      <c r="DX55" s="31"/>
      <c r="DY55" s="32"/>
      <c r="DZ55" s="33"/>
      <c r="EA55" s="34"/>
      <c r="EB55" s="35"/>
      <c r="EC55" s="36"/>
      <c r="ED55" s="31"/>
      <c r="EE55" s="32"/>
      <c r="EF55" s="33"/>
      <c r="EG55" s="34"/>
      <c r="EH55" s="35"/>
      <c r="EI55" s="37"/>
      <c r="EJ55" s="31"/>
      <c r="EK55" s="32"/>
      <c r="EL55" s="33"/>
      <c r="EM55" s="34"/>
      <c r="EN55" s="35"/>
      <c r="EO55" s="37"/>
      <c r="EP55" s="31"/>
      <c r="EQ55" s="32"/>
      <c r="ER55" s="33"/>
      <c r="ES55" s="34"/>
      <c r="ET55" s="35"/>
      <c r="EU55" s="37"/>
      <c r="EV55" s="31"/>
      <c r="EW55" s="32"/>
      <c r="EX55" s="33"/>
      <c r="EY55" s="34"/>
      <c r="EZ55" s="35"/>
      <c r="FA55" s="37"/>
      <c r="FB55" s="31"/>
      <c r="FC55" s="32"/>
      <c r="FD55" s="33"/>
      <c r="FE55" s="34"/>
      <c r="FF55" s="35"/>
      <c r="FG55" s="37"/>
      <c r="FH55" s="31"/>
      <c r="FI55" s="32"/>
      <c r="FJ55" s="33"/>
      <c r="FK55" s="34"/>
      <c r="FL55" s="35"/>
      <c r="FM55" s="11"/>
      <c r="FN55" s="94"/>
    </row>
    <row r="56" spans="1:170" s="93" customFormat="1" ht="13.5" customHeight="1" x14ac:dyDescent="0.2">
      <c r="B56" s="31"/>
      <c r="C56" s="32"/>
      <c r="D56" s="33"/>
      <c r="E56" s="34"/>
      <c r="F56" s="35"/>
      <c r="G56" s="36"/>
      <c r="H56" s="31"/>
      <c r="I56" s="32"/>
      <c r="J56" s="33"/>
      <c r="K56" s="34"/>
      <c r="L56" s="35"/>
      <c r="M56" s="37"/>
      <c r="N56" s="31"/>
      <c r="O56" s="32"/>
      <c r="P56" s="33"/>
      <c r="Q56" s="34"/>
      <c r="R56" s="35"/>
      <c r="S56" s="37"/>
      <c r="T56" s="31"/>
      <c r="U56" s="32"/>
      <c r="V56" s="33"/>
      <c r="W56" s="34"/>
      <c r="X56" s="35"/>
      <c r="Y56" s="37"/>
      <c r="Z56" s="31"/>
      <c r="AA56" s="32"/>
      <c r="AB56" s="33"/>
      <c r="AC56" s="34"/>
      <c r="AD56" s="35"/>
      <c r="AE56" s="37"/>
      <c r="AF56" s="31"/>
      <c r="AG56" s="32"/>
      <c r="AH56" s="33"/>
      <c r="AI56" s="34"/>
      <c r="AJ56" s="35"/>
      <c r="AK56" s="37"/>
      <c r="AL56" s="31"/>
      <c r="AM56" s="32"/>
      <c r="AN56" s="33"/>
      <c r="AO56" s="34"/>
      <c r="AP56" s="35"/>
      <c r="AQ56" s="36"/>
      <c r="AR56" s="31"/>
      <c r="AS56" s="32"/>
      <c r="AT56" s="33"/>
      <c r="AU56" s="34"/>
      <c r="AV56" s="35"/>
      <c r="AW56" s="36"/>
      <c r="AX56" s="31"/>
      <c r="AY56" s="32"/>
      <c r="AZ56" s="33"/>
      <c r="BA56" s="34"/>
      <c r="BB56" s="35"/>
      <c r="BC56" s="37"/>
      <c r="BD56" s="31"/>
      <c r="BE56" s="32"/>
      <c r="BF56" s="33"/>
      <c r="BG56" s="34"/>
      <c r="BH56" s="35"/>
      <c r="BI56" s="37"/>
      <c r="BJ56" s="31"/>
      <c r="BK56" s="32"/>
      <c r="BL56" s="33"/>
      <c r="BM56" s="34"/>
      <c r="BN56" s="35"/>
      <c r="BO56" s="37"/>
      <c r="BP56" s="31"/>
      <c r="BQ56" s="32"/>
      <c r="BR56" s="33"/>
      <c r="BS56" s="34"/>
      <c r="BT56" s="35"/>
      <c r="BU56" s="37"/>
      <c r="BV56" s="31"/>
      <c r="BW56" s="32"/>
      <c r="BX56" s="33"/>
      <c r="BY56" s="34"/>
      <c r="BZ56" s="35"/>
      <c r="CA56" s="37"/>
      <c r="CB56" s="31"/>
      <c r="CC56" s="32"/>
      <c r="CD56" s="33"/>
      <c r="CE56" s="34"/>
      <c r="CF56" s="35"/>
      <c r="CG56" s="30"/>
      <c r="CH56" s="31"/>
      <c r="CI56" s="32"/>
      <c r="CJ56" s="33"/>
      <c r="CK56" s="34"/>
      <c r="CL56" s="35"/>
      <c r="CM56" s="36"/>
      <c r="CN56" s="31"/>
      <c r="CO56" s="32"/>
      <c r="CP56" s="33"/>
      <c r="CQ56" s="34"/>
      <c r="CR56" s="35"/>
      <c r="CS56" s="37"/>
      <c r="CT56" s="31"/>
      <c r="CU56" s="32"/>
      <c r="CV56" s="33"/>
      <c r="CW56" s="34"/>
      <c r="CX56" s="35"/>
      <c r="CY56" s="37"/>
      <c r="CZ56" s="31"/>
      <c r="DA56" s="32"/>
      <c r="DB56" s="33"/>
      <c r="DC56" s="34"/>
      <c r="DD56" s="35"/>
      <c r="DE56" s="37"/>
      <c r="DF56" s="31"/>
      <c r="DG56" s="32"/>
      <c r="DH56" s="33"/>
      <c r="DI56" s="34"/>
      <c r="DJ56" s="35"/>
      <c r="DK56" s="37"/>
      <c r="DL56" s="31"/>
      <c r="DM56" s="32"/>
      <c r="DN56" s="33"/>
      <c r="DO56" s="34"/>
      <c r="DP56" s="35"/>
      <c r="DQ56" s="37"/>
      <c r="DR56" s="31"/>
      <c r="DS56" s="32"/>
      <c r="DT56" s="33"/>
      <c r="DU56" s="34"/>
      <c r="DV56" s="35"/>
      <c r="DW56" s="30"/>
      <c r="DX56" s="31"/>
      <c r="DY56" s="32"/>
      <c r="DZ56" s="33"/>
      <c r="EA56" s="34"/>
      <c r="EB56" s="35"/>
      <c r="EC56" s="36"/>
      <c r="ED56" s="31"/>
      <c r="EE56" s="32"/>
      <c r="EF56" s="33"/>
      <c r="EG56" s="34"/>
      <c r="EH56" s="35"/>
      <c r="EI56" s="37"/>
      <c r="EJ56" s="31"/>
      <c r="EK56" s="32"/>
      <c r="EL56" s="33"/>
      <c r="EM56" s="34"/>
      <c r="EN56" s="35"/>
      <c r="EO56" s="37"/>
      <c r="EP56" s="31"/>
      <c r="EQ56" s="32"/>
      <c r="ER56" s="33"/>
      <c r="ES56" s="34"/>
      <c r="ET56" s="35"/>
      <c r="EU56" s="37"/>
      <c r="EV56" s="31"/>
      <c r="EW56" s="32"/>
      <c r="EX56" s="33"/>
      <c r="EY56" s="34"/>
      <c r="EZ56" s="35"/>
      <c r="FA56" s="37"/>
      <c r="FB56" s="31"/>
      <c r="FC56" s="32"/>
      <c r="FD56" s="33"/>
      <c r="FE56" s="34"/>
      <c r="FF56" s="35"/>
      <c r="FG56" s="37"/>
      <c r="FH56" s="31"/>
      <c r="FI56" s="32"/>
      <c r="FJ56" s="33"/>
      <c r="FK56" s="34"/>
      <c r="FL56" s="35"/>
      <c r="FM56" s="11"/>
      <c r="FN56" s="94"/>
    </row>
    <row r="57" spans="1:170" s="93" customFormat="1" ht="13.5" customHeight="1" x14ac:dyDescent="0.2">
      <c r="B57" s="31"/>
      <c r="C57" s="32"/>
      <c r="D57" s="33"/>
      <c r="E57" s="34"/>
      <c r="F57" s="35"/>
      <c r="G57" s="36"/>
      <c r="H57" s="31"/>
      <c r="I57" s="32"/>
      <c r="J57" s="33"/>
      <c r="K57" s="34"/>
      <c r="L57" s="35"/>
      <c r="M57" s="37"/>
      <c r="N57" s="31"/>
      <c r="O57" s="32"/>
      <c r="P57" s="33"/>
      <c r="Q57" s="34"/>
      <c r="R57" s="35"/>
      <c r="S57" s="37"/>
      <c r="T57" s="31"/>
      <c r="U57" s="32"/>
      <c r="V57" s="33"/>
      <c r="W57" s="34"/>
      <c r="X57" s="35"/>
      <c r="Y57" s="37"/>
      <c r="Z57" s="31"/>
      <c r="AA57" s="32"/>
      <c r="AB57" s="33"/>
      <c r="AC57" s="34"/>
      <c r="AD57" s="35"/>
      <c r="AE57" s="37"/>
      <c r="AF57" s="31"/>
      <c r="AG57" s="32"/>
      <c r="AH57" s="33"/>
      <c r="AI57" s="34"/>
      <c r="AJ57" s="35"/>
      <c r="AK57" s="37"/>
      <c r="AL57" s="31"/>
      <c r="AM57" s="32"/>
      <c r="AN57" s="33"/>
      <c r="AO57" s="34"/>
      <c r="AP57" s="35"/>
      <c r="AQ57" s="36"/>
      <c r="AR57" s="31"/>
      <c r="AS57" s="32"/>
      <c r="AT57" s="33"/>
      <c r="AU57" s="34"/>
      <c r="AV57" s="35"/>
      <c r="AW57" s="36"/>
      <c r="AX57" s="31"/>
      <c r="AY57" s="32"/>
      <c r="AZ57" s="33"/>
      <c r="BA57" s="34"/>
      <c r="BB57" s="35"/>
      <c r="BC57" s="37"/>
      <c r="BD57" s="31"/>
      <c r="BE57" s="32"/>
      <c r="BF57" s="33"/>
      <c r="BG57" s="34"/>
      <c r="BH57" s="35"/>
      <c r="BI57" s="37"/>
      <c r="BJ57" s="31"/>
      <c r="BK57" s="32"/>
      <c r="BL57" s="33"/>
      <c r="BM57" s="34"/>
      <c r="BN57" s="35"/>
      <c r="BO57" s="37"/>
      <c r="BP57" s="31"/>
      <c r="BQ57" s="32"/>
      <c r="BR57" s="33"/>
      <c r="BS57" s="34"/>
      <c r="BT57" s="35"/>
      <c r="BU57" s="37"/>
      <c r="BV57" s="31"/>
      <c r="BW57" s="32"/>
      <c r="BX57" s="33"/>
      <c r="BY57" s="34"/>
      <c r="BZ57" s="35"/>
      <c r="CA57" s="37"/>
      <c r="CB57" s="31"/>
      <c r="CC57" s="32"/>
      <c r="CD57" s="33"/>
      <c r="CE57" s="34"/>
      <c r="CF57" s="35"/>
      <c r="CG57" s="30"/>
      <c r="CH57" s="31"/>
      <c r="CI57" s="32"/>
      <c r="CJ57" s="33"/>
      <c r="CK57" s="34"/>
      <c r="CL57" s="35"/>
      <c r="CM57" s="36"/>
      <c r="CN57" s="31"/>
      <c r="CO57" s="32"/>
      <c r="CP57" s="33"/>
      <c r="CQ57" s="34"/>
      <c r="CR57" s="35"/>
      <c r="CS57" s="37"/>
      <c r="CT57" s="31"/>
      <c r="CU57" s="32"/>
      <c r="CV57" s="33"/>
      <c r="CW57" s="34"/>
      <c r="CX57" s="35"/>
      <c r="CY57" s="37"/>
      <c r="CZ57" s="31"/>
      <c r="DA57" s="32"/>
      <c r="DB57" s="33"/>
      <c r="DC57" s="34"/>
      <c r="DD57" s="35"/>
      <c r="DE57" s="37"/>
      <c r="DF57" s="31"/>
      <c r="DG57" s="32"/>
      <c r="DH57" s="33"/>
      <c r="DI57" s="34"/>
      <c r="DJ57" s="35"/>
      <c r="DK57" s="37"/>
      <c r="DL57" s="31"/>
      <c r="DM57" s="32"/>
      <c r="DN57" s="33"/>
      <c r="DO57" s="34"/>
      <c r="DP57" s="35"/>
      <c r="DQ57" s="37"/>
      <c r="DR57" s="31"/>
      <c r="DS57" s="32"/>
      <c r="DT57" s="33"/>
      <c r="DU57" s="34"/>
      <c r="DV57" s="35"/>
      <c r="DW57" s="30"/>
      <c r="DX57" s="31"/>
      <c r="DY57" s="32"/>
      <c r="DZ57" s="33"/>
      <c r="EA57" s="34"/>
      <c r="EB57" s="35"/>
      <c r="EC57" s="36"/>
      <c r="ED57" s="31"/>
      <c r="EE57" s="32"/>
      <c r="EF57" s="33"/>
      <c r="EG57" s="34"/>
      <c r="EH57" s="35"/>
      <c r="EI57" s="37"/>
      <c r="EJ57" s="31"/>
      <c r="EK57" s="32"/>
      <c r="EL57" s="33"/>
      <c r="EM57" s="34"/>
      <c r="EN57" s="35"/>
      <c r="EO57" s="37"/>
      <c r="EP57" s="31"/>
      <c r="EQ57" s="32"/>
      <c r="ER57" s="33"/>
      <c r="ES57" s="34"/>
      <c r="ET57" s="35"/>
      <c r="EU57" s="37"/>
      <c r="EV57" s="31"/>
      <c r="EW57" s="32"/>
      <c r="EX57" s="33"/>
      <c r="EY57" s="34"/>
      <c r="EZ57" s="35"/>
      <c r="FA57" s="37"/>
      <c r="FB57" s="31"/>
      <c r="FC57" s="32"/>
      <c r="FD57" s="33"/>
      <c r="FE57" s="34"/>
      <c r="FF57" s="35"/>
      <c r="FG57" s="37"/>
      <c r="FH57" s="31"/>
      <c r="FI57" s="32"/>
      <c r="FJ57" s="33"/>
      <c r="FK57" s="34"/>
      <c r="FL57" s="35"/>
      <c r="FM57" s="11"/>
      <c r="FN57" s="94"/>
    </row>
    <row r="58" spans="1:170" s="93" customFormat="1" ht="13.5" customHeight="1" x14ac:dyDescent="0.2">
      <c r="B58" s="31"/>
      <c r="C58" s="32"/>
      <c r="D58" s="33"/>
      <c r="E58" s="34"/>
      <c r="F58" s="35"/>
      <c r="G58" s="36"/>
      <c r="H58" s="31"/>
      <c r="I58" s="32"/>
      <c r="J58" s="33"/>
      <c r="K58" s="34"/>
      <c r="L58" s="35"/>
      <c r="M58" s="37"/>
      <c r="N58" s="31"/>
      <c r="O58" s="32"/>
      <c r="P58" s="33"/>
      <c r="Q58" s="34"/>
      <c r="R58" s="35"/>
      <c r="S58" s="37"/>
      <c r="T58" s="31"/>
      <c r="U58" s="32"/>
      <c r="V58" s="33"/>
      <c r="W58" s="34"/>
      <c r="X58" s="35"/>
      <c r="Y58" s="37"/>
      <c r="Z58" s="31"/>
      <c r="AA58" s="32"/>
      <c r="AB58" s="33"/>
      <c r="AC58" s="34"/>
      <c r="AD58" s="35"/>
      <c r="AE58" s="37"/>
      <c r="AF58" s="31"/>
      <c r="AG58" s="32"/>
      <c r="AH58" s="33"/>
      <c r="AI58" s="34"/>
      <c r="AJ58" s="35"/>
      <c r="AK58" s="37"/>
      <c r="AL58" s="31"/>
      <c r="AM58" s="32"/>
      <c r="AN58" s="33"/>
      <c r="AO58" s="34"/>
      <c r="AP58" s="35"/>
      <c r="AQ58" s="36"/>
      <c r="AR58" s="31"/>
      <c r="AS58" s="32"/>
      <c r="AT58" s="33"/>
      <c r="AU58" s="34"/>
      <c r="AV58" s="35"/>
      <c r="AW58" s="36"/>
      <c r="AX58" s="31"/>
      <c r="AY58" s="32"/>
      <c r="AZ58" s="33"/>
      <c r="BA58" s="34"/>
      <c r="BB58" s="35"/>
      <c r="BC58" s="37"/>
      <c r="BD58" s="31"/>
      <c r="BE58" s="32"/>
      <c r="BF58" s="33"/>
      <c r="BG58" s="34"/>
      <c r="BH58" s="35"/>
      <c r="BI58" s="37"/>
      <c r="BJ58" s="31"/>
      <c r="BK58" s="32"/>
      <c r="BL58" s="33"/>
      <c r="BM58" s="34"/>
      <c r="BN58" s="35"/>
      <c r="BO58" s="37"/>
      <c r="BP58" s="31"/>
      <c r="BQ58" s="32"/>
      <c r="BR58" s="33"/>
      <c r="BS58" s="34"/>
      <c r="BT58" s="35"/>
      <c r="BU58" s="37"/>
      <c r="BV58" s="31"/>
      <c r="BW58" s="32"/>
      <c r="BX58" s="33"/>
      <c r="BY58" s="34"/>
      <c r="BZ58" s="35"/>
      <c r="CA58" s="37"/>
      <c r="CB58" s="31"/>
      <c r="CC58" s="32"/>
      <c r="CD58" s="33"/>
      <c r="CE58" s="34"/>
      <c r="CF58" s="35"/>
      <c r="CG58" s="30"/>
      <c r="CH58" s="31"/>
      <c r="CI58" s="32"/>
      <c r="CJ58" s="33"/>
      <c r="CK58" s="34"/>
      <c r="CL58" s="35"/>
      <c r="CM58" s="36"/>
      <c r="CN58" s="31"/>
      <c r="CO58" s="32"/>
      <c r="CP58" s="33"/>
      <c r="CQ58" s="34"/>
      <c r="CR58" s="35"/>
      <c r="CS58" s="37"/>
      <c r="CT58" s="31"/>
      <c r="CU58" s="32"/>
      <c r="CV58" s="33"/>
      <c r="CW58" s="34"/>
      <c r="CX58" s="35"/>
      <c r="CY58" s="37"/>
      <c r="CZ58" s="31"/>
      <c r="DA58" s="32"/>
      <c r="DB58" s="33"/>
      <c r="DC58" s="34"/>
      <c r="DD58" s="35"/>
      <c r="DE58" s="37"/>
      <c r="DF58" s="31"/>
      <c r="DG58" s="32"/>
      <c r="DH58" s="33"/>
      <c r="DI58" s="34"/>
      <c r="DJ58" s="35"/>
      <c r="DK58" s="37"/>
      <c r="DL58" s="31"/>
      <c r="DM58" s="32"/>
      <c r="DN58" s="33"/>
      <c r="DO58" s="34"/>
      <c r="DP58" s="35"/>
      <c r="DQ58" s="37"/>
      <c r="DR58" s="31"/>
      <c r="DS58" s="32"/>
      <c r="DT58" s="33"/>
      <c r="DU58" s="34"/>
      <c r="DV58" s="35"/>
      <c r="DW58" s="30"/>
      <c r="DX58" s="31"/>
      <c r="DY58" s="32"/>
      <c r="DZ58" s="33"/>
      <c r="EA58" s="34"/>
      <c r="EB58" s="35"/>
      <c r="EC58" s="36"/>
      <c r="ED58" s="31"/>
      <c r="EE58" s="32"/>
      <c r="EF58" s="33"/>
      <c r="EG58" s="34"/>
      <c r="EH58" s="35"/>
      <c r="EI58" s="37"/>
      <c r="EJ58" s="31"/>
      <c r="EK58" s="32"/>
      <c r="EL58" s="33"/>
      <c r="EM58" s="34"/>
      <c r="EN58" s="35"/>
      <c r="EO58" s="37"/>
      <c r="EP58" s="31"/>
      <c r="EQ58" s="32"/>
      <c r="ER58" s="33"/>
      <c r="ES58" s="34"/>
      <c r="ET58" s="35"/>
      <c r="EU58" s="37"/>
      <c r="EV58" s="31"/>
      <c r="EW58" s="32"/>
      <c r="EX58" s="33"/>
      <c r="EY58" s="34"/>
      <c r="EZ58" s="35"/>
      <c r="FA58" s="37"/>
      <c r="FB58" s="31"/>
      <c r="FC58" s="32"/>
      <c r="FD58" s="33"/>
      <c r="FE58" s="34"/>
      <c r="FF58" s="35"/>
      <c r="FG58" s="37"/>
      <c r="FH58" s="31"/>
      <c r="FI58" s="32"/>
      <c r="FJ58" s="33"/>
      <c r="FK58" s="34"/>
      <c r="FL58" s="35"/>
      <c r="FM58" s="11"/>
      <c r="FN58" s="94"/>
    </row>
    <row r="59" spans="1:170" s="93" customFormat="1" ht="13.5" customHeight="1" x14ac:dyDescent="0.2">
      <c r="B59" s="31"/>
      <c r="C59" s="32"/>
      <c r="D59" s="33"/>
      <c r="E59" s="34"/>
      <c r="F59" s="35"/>
      <c r="G59" s="36"/>
      <c r="H59" s="31"/>
      <c r="I59" s="32"/>
      <c r="J59" s="33"/>
      <c r="K59" s="34"/>
      <c r="L59" s="35"/>
      <c r="M59" s="37"/>
      <c r="N59" s="31"/>
      <c r="O59" s="32"/>
      <c r="P59" s="33"/>
      <c r="Q59" s="34"/>
      <c r="R59" s="35"/>
      <c r="S59" s="37"/>
      <c r="T59" s="31"/>
      <c r="U59" s="32"/>
      <c r="V59" s="33"/>
      <c r="W59" s="34"/>
      <c r="X59" s="35"/>
      <c r="Y59" s="37"/>
      <c r="Z59" s="31"/>
      <c r="AA59" s="32"/>
      <c r="AB59" s="33"/>
      <c r="AC59" s="34"/>
      <c r="AD59" s="35"/>
      <c r="AE59" s="37"/>
      <c r="AF59" s="31"/>
      <c r="AG59" s="32"/>
      <c r="AH59" s="33"/>
      <c r="AI59" s="34"/>
      <c r="AJ59" s="35"/>
      <c r="AK59" s="37"/>
      <c r="AL59" s="54"/>
      <c r="AM59" s="42"/>
      <c r="AN59" s="43"/>
      <c r="AO59" s="55"/>
      <c r="AP59" s="44"/>
      <c r="AQ59" s="36"/>
      <c r="AR59" s="31"/>
      <c r="AS59" s="32"/>
      <c r="AT59" s="33"/>
      <c r="AU59" s="34"/>
      <c r="AV59" s="35"/>
      <c r="AW59" s="36"/>
      <c r="AX59" s="31"/>
      <c r="AY59" s="32"/>
      <c r="AZ59" s="33"/>
      <c r="BA59" s="34"/>
      <c r="BB59" s="35"/>
      <c r="BC59" s="37"/>
      <c r="BD59" s="31"/>
      <c r="BE59" s="32"/>
      <c r="BF59" s="33"/>
      <c r="BG59" s="34"/>
      <c r="BH59" s="35"/>
      <c r="BI59" s="37"/>
      <c r="BJ59" s="31"/>
      <c r="BK59" s="32"/>
      <c r="BL59" s="33"/>
      <c r="BM59" s="34"/>
      <c r="BN59" s="35"/>
      <c r="BO59" s="37"/>
      <c r="BP59" s="31"/>
      <c r="BQ59" s="32"/>
      <c r="BR59" s="33"/>
      <c r="BS59" s="34"/>
      <c r="BT59" s="35"/>
      <c r="BU59" s="37"/>
      <c r="BV59" s="31"/>
      <c r="BW59" s="32"/>
      <c r="BX59" s="33"/>
      <c r="BY59" s="34"/>
      <c r="BZ59" s="35"/>
      <c r="CA59" s="37"/>
      <c r="CB59" s="54"/>
      <c r="CC59" s="42"/>
      <c r="CD59" s="43"/>
      <c r="CE59" s="55"/>
      <c r="CF59" s="44"/>
      <c r="CG59" s="30"/>
      <c r="CH59" s="31"/>
      <c r="CI59" s="32"/>
      <c r="CJ59" s="33"/>
      <c r="CK59" s="34"/>
      <c r="CL59" s="35"/>
      <c r="CM59" s="36"/>
      <c r="CN59" s="31"/>
      <c r="CO59" s="32"/>
      <c r="CP59" s="33"/>
      <c r="CQ59" s="34"/>
      <c r="CR59" s="35"/>
      <c r="CS59" s="37"/>
      <c r="CT59" s="31"/>
      <c r="CU59" s="32"/>
      <c r="CV59" s="33"/>
      <c r="CW59" s="34"/>
      <c r="CX59" s="35"/>
      <c r="CY59" s="37"/>
      <c r="CZ59" s="31"/>
      <c r="DA59" s="32"/>
      <c r="DB59" s="33"/>
      <c r="DC59" s="34"/>
      <c r="DD59" s="35"/>
      <c r="DE59" s="37"/>
      <c r="DF59" s="31"/>
      <c r="DG59" s="32"/>
      <c r="DH59" s="33"/>
      <c r="DI59" s="34"/>
      <c r="DJ59" s="35"/>
      <c r="DK59" s="37"/>
      <c r="DL59" s="31"/>
      <c r="DM59" s="32"/>
      <c r="DN59" s="33"/>
      <c r="DO59" s="34"/>
      <c r="DP59" s="35"/>
      <c r="DQ59" s="37"/>
      <c r="DR59" s="54"/>
      <c r="DS59" s="42"/>
      <c r="DT59" s="43"/>
      <c r="DU59" s="55"/>
      <c r="DV59" s="44"/>
      <c r="DW59" s="30"/>
      <c r="DX59" s="31"/>
      <c r="DY59" s="32"/>
      <c r="DZ59" s="33"/>
      <c r="EA59" s="34"/>
      <c r="EB59" s="35"/>
      <c r="EC59" s="36"/>
      <c r="ED59" s="31"/>
      <c r="EE59" s="32"/>
      <c r="EF59" s="33"/>
      <c r="EG59" s="34"/>
      <c r="EH59" s="35"/>
      <c r="EI59" s="37"/>
      <c r="EJ59" s="31"/>
      <c r="EK59" s="32"/>
      <c r="EL59" s="33"/>
      <c r="EM59" s="34"/>
      <c r="EN59" s="35"/>
      <c r="EO59" s="37"/>
      <c r="EP59" s="31"/>
      <c r="EQ59" s="32"/>
      <c r="ER59" s="33"/>
      <c r="ES59" s="34"/>
      <c r="ET59" s="35"/>
      <c r="EU59" s="37"/>
      <c r="EV59" s="31"/>
      <c r="EW59" s="32"/>
      <c r="EX59" s="33"/>
      <c r="EY59" s="34"/>
      <c r="EZ59" s="35"/>
      <c r="FA59" s="37"/>
      <c r="FB59" s="31"/>
      <c r="FC59" s="32"/>
      <c r="FD59" s="33"/>
      <c r="FE59" s="34"/>
      <c r="FF59" s="35"/>
      <c r="FG59" s="37"/>
      <c r="FH59" s="54"/>
      <c r="FI59" s="42"/>
      <c r="FJ59" s="43"/>
      <c r="FK59" s="55"/>
      <c r="FL59" s="44"/>
      <c r="FM59" s="11"/>
      <c r="FN59" s="94"/>
    </row>
    <row r="60" spans="1:170" s="93" customFormat="1" ht="13.5" customHeight="1" x14ac:dyDescent="0.2">
      <c r="B60" s="31"/>
      <c r="C60" s="32"/>
      <c r="D60" s="33"/>
      <c r="E60" s="34"/>
      <c r="F60" s="35"/>
      <c r="G60" s="36"/>
      <c r="H60" s="31"/>
      <c r="I60" s="32"/>
      <c r="J60" s="33"/>
      <c r="K60" s="34"/>
      <c r="L60" s="35"/>
      <c r="M60" s="37"/>
      <c r="N60" s="31"/>
      <c r="O60" s="32"/>
      <c r="P60" s="33"/>
      <c r="Q60" s="34"/>
      <c r="R60" s="35"/>
      <c r="S60" s="37"/>
      <c r="T60" s="31"/>
      <c r="U60" s="32"/>
      <c r="V60" s="33"/>
      <c r="W60" s="34"/>
      <c r="X60" s="35"/>
      <c r="Y60" s="37"/>
      <c r="Z60" s="31"/>
      <c r="AA60" s="32"/>
      <c r="AB60" s="33"/>
      <c r="AC60" s="34"/>
      <c r="AD60" s="35"/>
      <c r="AE60" s="37"/>
      <c r="AF60" s="31"/>
      <c r="AG60" s="32"/>
      <c r="AH60" s="33"/>
      <c r="AI60" s="34"/>
      <c r="AJ60" s="35"/>
      <c r="AK60" s="37"/>
      <c r="AL60" s="31"/>
      <c r="AM60" s="32"/>
      <c r="AN60" s="33"/>
      <c r="AO60" s="34"/>
      <c r="AP60" s="35"/>
      <c r="AQ60" s="36"/>
      <c r="AR60" s="31"/>
      <c r="AS60" s="32"/>
      <c r="AT60" s="33"/>
      <c r="AU60" s="34"/>
      <c r="AV60" s="35"/>
      <c r="AW60" s="36"/>
      <c r="AX60" s="31"/>
      <c r="AY60" s="32"/>
      <c r="AZ60" s="33"/>
      <c r="BA60" s="34"/>
      <c r="BB60" s="35"/>
      <c r="BC60" s="37"/>
      <c r="BD60" s="31"/>
      <c r="BE60" s="32"/>
      <c r="BF60" s="33"/>
      <c r="BG60" s="34"/>
      <c r="BH60" s="35"/>
      <c r="BI60" s="37"/>
      <c r="BJ60" s="31"/>
      <c r="BK60" s="32"/>
      <c r="BL60" s="33"/>
      <c r="BM60" s="34"/>
      <c r="BN60" s="35"/>
      <c r="BO60" s="37"/>
      <c r="BP60" s="31"/>
      <c r="BQ60" s="32"/>
      <c r="BR60" s="33"/>
      <c r="BS60" s="34"/>
      <c r="BT60" s="35"/>
      <c r="BU60" s="37"/>
      <c r="BV60" s="31"/>
      <c r="BW60" s="32"/>
      <c r="BX60" s="33"/>
      <c r="BY60" s="34"/>
      <c r="BZ60" s="35"/>
      <c r="CA60" s="37"/>
      <c r="CB60" s="31"/>
      <c r="CC60" s="32"/>
      <c r="CD60" s="33"/>
      <c r="CE60" s="34"/>
      <c r="CF60" s="35"/>
      <c r="CG60" s="30"/>
      <c r="CH60" s="31"/>
      <c r="CI60" s="32"/>
      <c r="CJ60" s="33"/>
      <c r="CK60" s="34"/>
      <c r="CL60" s="35"/>
      <c r="CM60" s="36"/>
      <c r="CN60" s="31"/>
      <c r="CO60" s="32"/>
      <c r="CP60" s="33"/>
      <c r="CQ60" s="34"/>
      <c r="CR60" s="35"/>
      <c r="CS60" s="37"/>
      <c r="CT60" s="31"/>
      <c r="CU60" s="32"/>
      <c r="CV60" s="33"/>
      <c r="CW60" s="34"/>
      <c r="CX60" s="35"/>
      <c r="CY60" s="37"/>
      <c r="CZ60" s="31"/>
      <c r="DA60" s="32"/>
      <c r="DB60" s="33"/>
      <c r="DC60" s="34"/>
      <c r="DD60" s="35"/>
      <c r="DE60" s="37"/>
      <c r="DF60" s="31"/>
      <c r="DG60" s="32"/>
      <c r="DH60" s="33"/>
      <c r="DI60" s="34"/>
      <c r="DJ60" s="35"/>
      <c r="DK60" s="37"/>
      <c r="DL60" s="31"/>
      <c r="DM60" s="32"/>
      <c r="DN60" s="33"/>
      <c r="DO60" s="34"/>
      <c r="DP60" s="35"/>
      <c r="DQ60" s="37"/>
      <c r="DR60" s="31"/>
      <c r="DS60" s="32"/>
      <c r="DT60" s="33"/>
      <c r="DU60" s="34"/>
      <c r="DV60" s="35"/>
      <c r="DW60" s="30"/>
      <c r="DX60" s="31"/>
      <c r="DY60" s="32"/>
      <c r="DZ60" s="33"/>
      <c r="EA60" s="34"/>
      <c r="EB60" s="35"/>
      <c r="EC60" s="36"/>
      <c r="ED60" s="31"/>
      <c r="EE60" s="32"/>
      <c r="EF60" s="33"/>
      <c r="EG60" s="34"/>
      <c r="EH60" s="35"/>
      <c r="EI60" s="37"/>
      <c r="EJ60" s="31"/>
      <c r="EK60" s="32"/>
      <c r="EL60" s="33"/>
      <c r="EM60" s="34"/>
      <c r="EN60" s="35"/>
      <c r="EO60" s="37"/>
      <c r="EP60" s="31"/>
      <c r="EQ60" s="32"/>
      <c r="ER60" s="33"/>
      <c r="ES60" s="34"/>
      <c r="ET60" s="35"/>
      <c r="EU60" s="37"/>
      <c r="EV60" s="31"/>
      <c r="EW60" s="32"/>
      <c r="EX60" s="33"/>
      <c r="EY60" s="34"/>
      <c r="EZ60" s="35"/>
      <c r="FA60" s="37"/>
      <c r="FB60" s="31"/>
      <c r="FC60" s="32"/>
      <c r="FD60" s="33"/>
      <c r="FE60" s="34"/>
      <c r="FF60" s="35"/>
      <c r="FG60" s="37"/>
      <c r="FH60" s="31"/>
      <c r="FI60" s="32"/>
      <c r="FJ60" s="33"/>
      <c r="FK60" s="34"/>
      <c r="FL60" s="35"/>
      <c r="FM60" s="11"/>
      <c r="FN60" s="94"/>
    </row>
    <row r="61" spans="1:170" s="93" customFormat="1" ht="13.5" customHeight="1" x14ac:dyDescent="0.2">
      <c r="B61" s="31"/>
      <c r="C61" s="32"/>
      <c r="D61" s="33"/>
      <c r="E61" s="34"/>
      <c r="F61" s="35"/>
      <c r="G61" s="36"/>
      <c r="H61" s="31"/>
      <c r="I61" s="32"/>
      <c r="J61" s="33"/>
      <c r="K61" s="34"/>
      <c r="L61" s="35"/>
      <c r="M61" s="37"/>
      <c r="N61" s="31"/>
      <c r="O61" s="32"/>
      <c r="P61" s="33"/>
      <c r="Q61" s="34"/>
      <c r="R61" s="35"/>
      <c r="S61" s="37"/>
      <c r="T61" s="31"/>
      <c r="U61" s="32"/>
      <c r="V61" s="33"/>
      <c r="W61" s="34"/>
      <c r="X61" s="35"/>
      <c r="Y61" s="37"/>
      <c r="Z61" s="31"/>
      <c r="AA61" s="32"/>
      <c r="AB61" s="33"/>
      <c r="AC61" s="34"/>
      <c r="AD61" s="40"/>
      <c r="AE61" s="37"/>
      <c r="AF61" s="31"/>
      <c r="AG61" s="32"/>
      <c r="AH61" s="33"/>
      <c r="AI61" s="34"/>
      <c r="AJ61" s="35"/>
      <c r="AK61" s="37"/>
      <c r="AL61" s="31"/>
      <c r="AM61" s="32"/>
      <c r="AN61" s="33"/>
      <c r="AO61" s="34"/>
      <c r="AP61" s="35"/>
      <c r="AQ61" s="36"/>
      <c r="AR61" s="31"/>
      <c r="AS61" s="32"/>
      <c r="AT61" s="33"/>
      <c r="AU61" s="34"/>
      <c r="AV61" s="35"/>
      <c r="AW61" s="36"/>
      <c r="AX61" s="31"/>
      <c r="AY61" s="32"/>
      <c r="AZ61" s="33"/>
      <c r="BA61" s="34"/>
      <c r="BB61" s="35"/>
      <c r="BC61" s="37"/>
      <c r="BD61" s="31"/>
      <c r="BE61" s="32"/>
      <c r="BF61" s="33"/>
      <c r="BG61" s="34"/>
      <c r="BH61" s="35"/>
      <c r="BI61" s="37"/>
      <c r="BJ61" s="31"/>
      <c r="BK61" s="32"/>
      <c r="BL61" s="33"/>
      <c r="BM61" s="34"/>
      <c r="BN61" s="35"/>
      <c r="BO61" s="37"/>
      <c r="BP61" s="31"/>
      <c r="BQ61" s="32"/>
      <c r="BR61" s="33"/>
      <c r="BS61" s="34"/>
      <c r="BT61" s="40"/>
      <c r="BU61" s="37"/>
      <c r="BV61" s="31"/>
      <c r="BW61" s="32"/>
      <c r="BX61" s="33"/>
      <c r="BY61" s="34"/>
      <c r="BZ61" s="35"/>
      <c r="CA61" s="37"/>
      <c r="CB61" s="31"/>
      <c r="CC61" s="32"/>
      <c r="CD61" s="33"/>
      <c r="CE61" s="34"/>
      <c r="CF61" s="35"/>
      <c r="CG61" s="30"/>
      <c r="CH61" s="31"/>
      <c r="CI61" s="32"/>
      <c r="CJ61" s="33"/>
      <c r="CK61" s="34"/>
      <c r="CL61" s="35"/>
      <c r="CM61" s="36"/>
      <c r="CN61" s="31"/>
      <c r="CO61" s="32"/>
      <c r="CP61" s="33"/>
      <c r="CQ61" s="34"/>
      <c r="CR61" s="35"/>
      <c r="CS61" s="37"/>
      <c r="CT61" s="31"/>
      <c r="CU61" s="32"/>
      <c r="CV61" s="33"/>
      <c r="CW61" s="34"/>
      <c r="CX61" s="35"/>
      <c r="CY61" s="37"/>
      <c r="CZ61" s="31"/>
      <c r="DA61" s="32"/>
      <c r="DB61" s="33"/>
      <c r="DC61" s="34"/>
      <c r="DD61" s="35"/>
      <c r="DE61" s="37"/>
      <c r="DF61" s="31"/>
      <c r="DG61" s="32"/>
      <c r="DH61" s="33"/>
      <c r="DI61" s="34"/>
      <c r="DJ61" s="40"/>
      <c r="DK61" s="37"/>
      <c r="DL61" s="31"/>
      <c r="DM61" s="32"/>
      <c r="DN61" s="33"/>
      <c r="DO61" s="34"/>
      <c r="DP61" s="35"/>
      <c r="DQ61" s="37"/>
      <c r="DR61" s="31"/>
      <c r="DS61" s="32"/>
      <c r="DT61" s="33"/>
      <c r="DU61" s="34"/>
      <c r="DV61" s="35"/>
      <c r="DW61" s="30"/>
      <c r="DX61" s="31"/>
      <c r="DY61" s="32"/>
      <c r="DZ61" s="33"/>
      <c r="EA61" s="34"/>
      <c r="EB61" s="35"/>
      <c r="EC61" s="36"/>
      <c r="ED61" s="31"/>
      <c r="EE61" s="32"/>
      <c r="EF61" s="33"/>
      <c r="EG61" s="34"/>
      <c r="EH61" s="35"/>
      <c r="EI61" s="37"/>
      <c r="EJ61" s="31"/>
      <c r="EK61" s="32"/>
      <c r="EL61" s="33"/>
      <c r="EM61" s="34"/>
      <c r="EN61" s="35"/>
      <c r="EO61" s="37"/>
      <c r="EP61" s="31"/>
      <c r="EQ61" s="32"/>
      <c r="ER61" s="33"/>
      <c r="ES61" s="34"/>
      <c r="ET61" s="35"/>
      <c r="EU61" s="37"/>
      <c r="EV61" s="31"/>
      <c r="EW61" s="32"/>
      <c r="EX61" s="33"/>
      <c r="EY61" s="34"/>
      <c r="EZ61" s="40"/>
      <c r="FA61" s="37"/>
      <c r="FB61" s="31"/>
      <c r="FC61" s="32"/>
      <c r="FD61" s="33"/>
      <c r="FE61" s="34"/>
      <c r="FF61" s="35"/>
      <c r="FG61" s="37"/>
      <c r="FH61" s="31"/>
      <c r="FI61" s="32"/>
      <c r="FJ61" s="33"/>
      <c r="FK61" s="34"/>
      <c r="FL61" s="35"/>
      <c r="FM61" s="11"/>
      <c r="FN61" s="94"/>
    </row>
    <row r="62" spans="1:170" s="93" customFormat="1" ht="13.5" customHeight="1" x14ac:dyDescent="0.2">
      <c r="B62" s="31"/>
      <c r="C62" s="32"/>
      <c r="D62" s="33"/>
      <c r="E62" s="34"/>
      <c r="F62" s="35"/>
      <c r="G62" s="36"/>
      <c r="H62" s="31"/>
      <c r="I62" s="32"/>
      <c r="J62" s="33"/>
      <c r="K62" s="34"/>
      <c r="L62" s="35"/>
      <c r="M62" s="37"/>
      <c r="N62" s="31"/>
      <c r="O62" s="32"/>
      <c r="P62" s="33"/>
      <c r="Q62" s="34"/>
      <c r="R62" s="35"/>
      <c r="S62" s="37"/>
      <c r="T62" s="31"/>
      <c r="U62" s="32"/>
      <c r="V62" s="33"/>
      <c r="W62" s="34"/>
      <c r="X62" s="35"/>
      <c r="Y62" s="37"/>
      <c r="Z62" s="31"/>
      <c r="AA62" s="32"/>
      <c r="AB62" s="33"/>
      <c r="AC62" s="34"/>
      <c r="AD62" s="40"/>
      <c r="AE62" s="37"/>
      <c r="AF62" s="31"/>
      <c r="AG62" s="32"/>
      <c r="AH62" s="33"/>
      <c r="AI62" s="34"/>
      <c r="AJ62" s="35"/>
      <c r="AK62" s="37"/>
      <c r="AL62" s="31"/>
      <c r="AM62" s="32"/>
      <c r="AN62" s="33"/>
      <c r="AO62" s="34"/>
      <c r="AP62" s="35"/>
      <c r="AQ62" s="36"/>
      <c r="AR62" s="31"/>
      <c r="AS62" s="32"/>
      <c r="AT62" s="33"/>
      <c r="AU62" s="34"/>
      <c r="AV62" s="35"/>
      <c r="AW62" s="36"/>
      <c r="AX62" s="31"/>
      <c r="AY62" s="32"/>
      <c r="AZ62" s="33"/>
      <c r="BA62" s="34"/>
      <c r="BB62" s="35"/>
      <c r="BC62" s="37"/>
      <c r="BD62" s="31"/>
      <c r="BE62" s="32"/>
      <c r="BF62" s="33"/>
      <c r="BG62" s="34"/>
      <c r="BH62" s="35"/>
      <c r="BI62" s="37"/>
      <c r="BJ62" s="31"/>
      <c r="BK62" s="32"/>
      <c r="BL62" s="33"/>
      <c r="BM62" s="34"/>
      <c r="BN62" s="35"/>
      <c r="BO62" s="37"/>
      <c r="BP62" s="31"/>
      <c r="BQ62" s="32"/>
      <c r="BR62" s="33"/>
      <c r="BS62" s="34"/>
      <c r="BT62" s="40"/>
      <c r="BU62" s="37"/>
      <c r="BV62" s="31"/>
      <c r="BW62" s="32"/>
      <c r="BX62" s="33"/>
      <c r="BY62" s="34"/>
      <c r="BZ62" s="35"/>
      <c r="CA62" s="37"/>
      <c r="CB62" s="31"/>
      <c r="CC62" s="32"/>
      <c r="CD62" s="33"/>
      <c r="CE62" s="34"/>
      <c r="CF62" s="35"/>
      <c r="CG62" s="30"/>
      <c r="CH62" s="31"/>
      <c r="CI62" s="32"/>
      <c r="CJ62" s="33"/>
      <c r="CK62" s="34"/>
      <c r="CL62" s="35"/>
      <c r="CM62" s="36"/>
      <c r="CN62" s="31"/>
      <c r="CO62" s="32"/>
      <c r="CP62" s="33"/>
      <c r="CQ62" s="34"/>
      <c r="CR62" s="35"/>
      <c r="CS62" s="37"/>
      <c r="CT62" s="31"/>
      <c r="CU62" s="32"/>
      <c r="CV62" s="33"/>
      <c r="CW62" s="34"/>
      <c r="CX62" s="35"/>
      <c r="CY62" s="37"/>
      <c r="CZ62" s="31"/>
      <c r="DA62" s="32"/>
      <c r="DB62" s="33"/>
      <c r="DC62" s="34"/>
      <c r="DD62" s="35"/>
      <c r="DE62" s="37"/>
      <c r="DF62" s="31"/>
      <c r="DG62" s="32"/>
      <c r="DH62" s="33"/>
      <c r="DI62" s="34"/>
      <c r="DJ62" s="40"/>
      <c r="DK62" s="37"/>
      <c r="DL62" s="31"/>
      <c r="DM62" s="32"/>
      <c r="DN62" s="33"/>
      <c r="DO62" s="34"/>
      <c r="DP62" s="35"/>
      <c r="DQ62" s="37"/>
      <c r="DR62" s="31"/>
      <c r="DS62" s="32"/>
      <c r="DT62" s="33"/>
      <c r="DU62" s="34"/>
      <c r="DV62" s="35"/>
      <c r="DW62" s="30"/>
      <c r="DX62" s="31"/>
      <c r="DY62" s="32"/>
      <c r="DZ62" s="33"/>
      <c r="EA62" s="34"/>
      <c r="EB62" s="35"/>
      <c r="EC62" s="36"/>
      <c r="ED62" s="31"/>
      <c r="EE62" s="32"/>
      <c r="EF62" s="33"/>
      <c r="EG62" s="34"/>
      <c r="EH62" s="35"/>
      <c r="EI62" s="37"/>
      <c r="EJ62" s="31"/>
      <c r="EK62" s="32"/>
      <c r="EL62" s="33"/>
      <c r="EM62" s="34"/>
      <c r="EN62" s="35"/>
      <c r="EO62" s="37"/>
      <c r="EP62" s="31"/>
      <c r="EQ62" s="32"/>
      <c r="ER62" s="33"/>
      <c r="ES62" s="34"/>
      <c r="ET62" s="35"/>
      <c r="EU62" s="37"/>
      <c r="EV62" s="31"/>
      <c r="EW62" s="32"/>
      <c r="EX62" s="33"/>
      <c r="EY62" s="34"/>
      <c r="EZ62" s="40"/>
      <c r="FA62" s="37"/>
      <c r="FB62" s="31"/>
      <c r="FC62" s="32"/>
      <c r="FD62" s="33"/>
      <c r="FE62" s="34"/>
      <c r="FF62" s="35"/>
      <c r="FG62" s="37"/>
      <c r="FH62" s="31"/>
      <c r="FI62" s="32"/>
      <c r="FJ62" s="33"/>
      <c r="FK62" s="34"/>
      <c r="FL62" s="35"/>
      <c r="FM62" s="11"/>
      <c r="FN62" s="94"/>
    </row>
    <row r="63" spans="1:170" s="93" customFormat="1" ht="13.5" customHeight="1" x14ac:dyDescent="0.2">
      <c r="B63" s="31"/>
      <c r="C63" s="32"/>
      <c r="D63" s="33"/>
      <c r="E63" s="34"/>
      <c r="F63" s="35"/>
      <c r="G63" s="36"/>
      <c r="H63" s="31"/>
      <c r="I63" s="32"/>
      <c r="J63" s="33"/>
      <c r="K63" s="34"/>
      <c r="L63" s="35"/>
      <c r="M63" s="37"/>
      <c r="N63" s="31"/>
      <c r="O63" s="32"/>
      <c r="P63" s="33"/>
      <c r="Q63" s="34"/>
      <c r="R63" s="35"/>
      <c r="S63" s="37"/>
      <c r="T63" s="31"/>
      <c r="U63" s="32"/>
      <c r="V63" s="33"/>
      <c r="W63" s="34"/>
      <c r="X63" s="35"/>
      <c r="Y63" s="37"/>
      <c r="Z63" s="31"/>
      <c r="AA63" s="32"/>
      <c r="AB63" s="33"/>
      <c r="AC63" s="34"/>
      <c r="AD63" s="40"/>
      <c r="AE63" s="37"/>
      <c r="AF63" s="31"/>
      <c r="AG63" s="32"/>
      <c r="AH63" s="33"/>
      <c r="AI63" s="34"/>
      <c r="AJ63" s="35"/>
      <c r="AK63" s="37"/>
      <c r="AL63" s="31"/>
      <c r="AM63" s="32"/>
      <c r="AN63" s="33"/>
      <c r="AO63" s="34"/>
      <c r="AP63" s="35"/>
      <c r="AQ63" s="36"/>
      <c r="AR63" s="31"/>
      <c r="AS63" s="32"/>
      <c r="AT63" s="33"/>
      <c r="AU63" s="34"/>
      <c r="AV63" s="35"/>
      <c r="AW63" s="36"/>
      <c r="AX63" s="31"/>
      <c r="AY63" s="32"/>
      <c r="AZ63" s="33"/>
      <c r="BA63" s="34"/>
      <c r="BB63" s="35"/>
      <c r="BC63" s="37"/>
      <c r="BD63" s="31"/>
      <c r="BE63" s="32"/>
      <c r="BF63" s="33"/>
      <c r="BG63" s="34"/>
      <c r="BH63" s="35"/>
      <c r="BI63" s="37"/>
      <c r="BJ63" s="31"/>
      <c r="BK63" s="32"/>
      <c r="BL63" s="33"/>
      <c r="BM63" s="34"/>
      <c r="BN63" s="35"/>
      <c r="BO63" s="37"/>
      <c r="BP63" s="31"/>
      <c r="BQ63" s="32"/>
      <c r="BR63" s="33"/>
      <c r="BS63" s="34"/>
      <c r="BT63" s="40"/>
      <c r="BU63" s="37"/>
      <c r="BV63" s="31"/>
      <c r="BW63" s="32"/>
      <c r="BX63" s="33"/>
      <c r="BY63" s="34"/>
      <c r="BZ63" s="35"/>
      <c r="CA63" s="37"/>
      <c r="CB63" s="31"/>
      <c r="CC63" s="32"/>
      <c r="CD63" s="33"/>
      <c r="CE63" s="34"/>
      <c r="CF63" s="35"/>
      <c r="CG63" s="30"/>
      <c r="CH63" s="31"/>
      <c r="CI63" s="32"/>
      <c r="CJ63" s="33"/>
      <c r="CK63" s="34"/>
      <c r="CL63" s="35"/>
      <c r="CM63" s="36"/>
      <c r="CN63" s="31"/>
      <c r="CO63" s="32"/>
      <c r="CP63" s="33"/>
      <c r="CQ63" s="34"/>
      <c r="CR63" s="35"/>
      <c r="CS63" s="37"/>
      <c r="CT63" s="31"/>
      <c r="CU63" s="32"/>
      <c r="CV63" s="33"/>
      <c r="CW63" s="34"/>
      <c r="CX63" s="35"/>
      <c r="CY63" s="37"/>
      <c r="CZ63" s="31"/>
      <c r="DA63" s="32"/>
      <c r="DB63" s="33"/>
      <c r="DC63" s="34"/>
      <c r="DD63" s="35"/>
      <c r="DE63" s="37"/>
      <c r="DF63" s="31"/>
      <c r="DG63" s="32"/>
      <c r="DH63" s="33"/>
      <c r="DI63" s="34"/>
      <c r="DJ63" s="40"/>
      <c r="DK63" s="37"/>
      <c r="DL63" s="31"/>
      <c r="DM63" s="32"/>
      <c r="DN63" s="33"/>
      <c r="DO63" s="34"/>
      <c r="DP63" s="35"/>
      <c r="DQ63" s="37"/>
      <c r="DR63" s="31"/>
      <c r="DS63" s="32"/>
      <c r="DT63" s="33"/>
      <c r="DU63" s="34"/>
      <c r="DV63" s="35"/>
      <c r="DW63" s="30"/>
      <c r="DX63" s="31"/>
      <c r="DY63" s="32"/>
      <c r="DZ63" s="33"/>
      <c r="EA63" s="34"/>
      <c r="EB63" s="35"/>
      <c r="EC63" s="36"/>
      <c r="ED63" s="31"/>
      <c r="EE63" s="32"/>
      <c r="EF63" s="33"/>
      <c r="EG63" s="34"/>
      <c r="EH63" s="35"/>
      <c r="EI63" s="37"/>
      <c r="EJ63" s="31"/>
      <c r="EK63" s="32"/>
      <c r="EL63" s="33"/>
      <c r="EM63" s="34"/>
      <c r="EN63" s="35"/>
      <c r="EO63" s="37"/>
      <c r="EP63" s="31"/>
      <c r="EQ63" s="32"/>
      <c r="ER63" s="33"/>
      <c r="ES63" s="34"/>
      <c r="ET63" s="35"/>
      <c r="EU63" s="37"/>
      <c r="EV63" s="31"/>
      <c r="EW63" s="32"/>
      <c r="EX63" s="33"/>
      <c r="EY63" s="34"/>
      <c r="EZ63" s="40"/>
      <c r="FA63" s="37"/>
      <c r="FB63" s="31"/>
      <c r="FC63" s="32"/>
      <c r="FD63" s="33"/>
      <c r="FE63" s="34"/>
      <c r="FF63" s="35"/>
      <c r="FG63" s="37"/>
      <c r="FH63" s="31"/>
      <c r="FI63" s="32"/>
      <c r="FJ63" s="33"/>
      <c r="FK63" s="34"/>
      <c r="FL63" s="35"/>
      <c r="FM63" s="11"/>
      <c r="FN63" s="94"/>
    </row>
    <row r="64" spans="1:170" s="93" customFormat="1" ht="13.5" customHeight="1" x14ac:dyDescent="0.2">
      <c r="B64" s="31"/>
      <c r="C64" s="32"/>
      <c r="D64" s="33"/>
      <c r="E64" s="34"/>
      <c r="F64" s="35"/>
      <c r="G64" s="36"/>
      <c r="H64" s="54"/>
      <c r="I64" s="42"/>
      <c r="J64" s="43"/>
      <c r="K64" s="55"/>
      <c r="L64" s="44"/>
      <c r="M64" s="37"/>
      <c r="N64" s="31"/>
      <c r="O64" s="32"/>
      <c r="P64" s="33"/>
      <c r="Q64" s="34"/>
      <c r="R64" s="35"/>
      <c r="S64" s="37"/>
      <c r="T64" s="31"/>
      <c r="U64" s="32"/>
      <c r="V64" s="33"/>
      <c r="W64" s="34"/>
      <c r="X64" s="35"/>
      <c r="Y64" s="37"/>
      <c r="Z64" s="31"/>
      <c r="AA64" s="32"/>
      <c r="AB64" s="33"/>
      <c r="AC64" s="34"/>
      <c r="AD64" s="35"/>
      <c r="AE64" s="37"/>
      <c r="AF64" s="31"/>
      <c r="AG64" s="32"/>
      <c r="AH64" s="33"/>
      <c r="AI64" s="34"/>
      <c r="AJ64" s="35"/>
      <c r="AK64" s="37"/>
      <c r="AL64" s="31"/>
      <c r="AM64" s="32"/>
      <c r="AN64" s="33"/>
      <c r="AO64" s="34"/>
      <c r="AP64" s="35"/>
      <c r="AQ64" s="36"/>
      <c r="AR64" s="31"/>
      <c r="AS64" s="32"/>
      <c r="AT64" s="33"/>
      <c r="AU64" s="34"/>
      <c r="AV64" s="35"/>
      <c r="AW64" s="36"/>
      <c r="AX64" s="54"/>
      <c r="AY64" s="42"/>
      <c r="AZ64" s="43"/>
      <c r="BA64" s="55"/>
      <c r="BB64" s="44"/>
      <c r="BC64" s="37"/>
      <c r="BD64" s="31"/>
      <c r="BE64" s="32"/>
      <c r="BF64" s="33"/>
      <c r="BG64" s="34"/>
      <c r="BH64" s="35"/>
      <c r="BI64" s="37"/>
      <c r="BJ64" s="31"/>
      <c r="BK64" s="32"/>
      <c r="BL64" s="33"/>
      <c r="BM64" s="34"/>
      <c r="BN64" s="35"/>
      <c r="BO64" s="37"/>
      <c r="BP64" s="31"/>
      <c r="BQ64" s="32"/>
      <c r="BR64" s="33"/>
      <c r="BS64" s="34"/>
      <c r="BT64" s="35"/>
      <c r="BU64" s="37"/>
      <c r="BV64" s="31"/>
      <c r="BW64" s="32"/>
      <c r="BX64" s="33"/>
      <c r="BY64" s="34"/>
      <c r="BZ64" s="35"/>
      <c r="CA64" s="37"/>
      <c r="CB64" s="31"/>
      <c r="CC64" s="32"/>
      <c r="CD64" s="33"/>
      <c r="CE64" s="34"/>
      <c r="CF64" s="35"/>
      <c r="CG64" s="30"/>
      <c r="CH64" s="31"/>
      <c r="CI64" s="32"/>
      <c r="CJ64" s="33"/>
      <c r="CK64" s="34"/>
      <c r="CL64" s="35"/>
      <c r="CM64" s="36"/>
      <c r="CN64" s="54"/>
      <c r="CO64" s="42"/>
      <c r="CP64" s="43"/>
      <c r="CQ64" s="55"/>
      <c r="CR64" s="44"/>
      <c r="CS64" s="37"/>
      <c r="CT64" s="31"/>
      <c r="CU64" s="32"/>
      <c r="CV64" s="33"/>
      <c r="CW64" s="34"/>
      <c r="CX64" s="35"/>
      <c r="CY64" s="37"/>
      <c r="CZ64" s="31"/>
      <c r="DA64" s="32"/>
      <c r="DB64" s="33"/>
      <c r="DC64" s="34"/>
      <c r="DD64" s="35"/>
      <c r="DE64" s="37"/>
      <c r="DF64" s="31"/>
      <c r="DG64" s="32"/>
      <c r="DH64" s="33"/>
      <c r="DI64" s="34"/>
      <c r="DJ64" s="35"/>
      <c r="DK64" s="37"/>
      <c r="DL64" s="31"/>
      <c r="DM64" s="32"/>
      <c r="DN64" s="33"/>
      <c r="DO64" s="34"/>
      <c r="DP64" s="35"/>
      <c r="DQ64" s="37"/>
      <c r="DR64" s="31"/>
      <c r="DS64" s="32"/>
      <c r="DT64" s="33"/>
      <c r="DU64" s="34"/>
      <c r="DV64" s="35"/>
      <c r="DW64" s="30"/>
      <c r="DX64" s="31"/>
      <c r="DY64" s="32"/>
      <c r="DZ64" s="33"/>
      <c r="EA64" s="34"/>
      <c r="EB64" s="35"/>
      <c r="EC64" s="36"/>
      <c r="ED64" s="54"/>
      <c r="EE64" s="42"/>
      <c r="EF64" s="43"/>
      <c r="EG64" s="55"/>
      <c r="EH64" s="44"/>
      <c r="EI64" s="37"/>
      <c r="EJ64" s="31"/>
      <c r="EK64" s="32"/>
      <c r="EL64" s="33"/>
      <c r="EM64" s="34"/>
      <c r="EN64" s="35"/>
      <c r="EO64" s="37"/>
      <c r="EP64" s="31"/>
      <c r="EQ64" s="32"/>
      <c r="ER64" s="33"/>
      <c r="ES64" s="34"/>
      <c r="ET64" s="35"/>
      <c r="EU64" s="37"/>
      <c r="EV64" s="31"/>
      <c r="EW64" s="32"/>
      <c r="EX64" s="33"/>
      <c r="EY64" s="34"/>
      <c r="EZ64" s="35"/>
      <c r="FA64" s="37"/>
      <c r="FB64" s="31"/>
      <c r="FC64" s="32"/>
      <c r="FD64" s="33"/>
      <c r="FE64" s="34"/>
      <c r="FF64" s="35"/>
      <c r="FG64" s="37"/>
      <c r="FH64" s="31"/>
      <c r="FI64" s="32"/>
      <c r="FJ64" s="33"/>
      <c r="FK64" s="34"/>
      <c r="FL64" s="35"/>
      <c r="FM64" s="11"/>
      <c r="FN64" s="94"/>
    </row>
    <row r="65" spans="2:170" s="93" customFormat="1" ht="13.5" customHeight="1" x14ac:dyDescent="0.2">
      <c r="B65" s="49"/>
      <c r="C65" s="50"/>
      <c r="D65" s="75"/>
      <c r="E65" s="51"/>
      <c r="F65" s="52"/>
      <c r="G65" s="85"/>
      <c r="H65" s="49"/>
      <c r="I65" s="50"/>
      <c r="J65" s="75"/>
      <c r="K65" s="51"/>
      <c r="L65" s="52"/>
      <c r="M65" s="86"/>
      <c r="N65" s="49"/>
      <c r="O65" s="50"/>
      <c r="P65" s="75"/>
      <c r="Q65" s="51"/>
      <c r="R65" s="52"/>
      <c r="S65" s="86"/>
      <c r="T65" s="49"/>
      <c r="U65" s="50"/>
      <c r="V65" s="75"/>
      <c r="W65" s="51"/>
      <c r="X65" s="52"/>
      <c r="Y65" s="86"/>
      <c r="Z65" s="49"/>
      <c r="AA65" s="50"/>
      <c r="AB65" s="75"/>
      <c r="AC65" s="51"/>
      <c r="AD65" s="52"/>
      <c r="AE65" s="86"/>
      <c r="AF65" s="49"/>
      <c r="AG65" s="50"/>
      <c r="AH65" s="75"/>
      <c r="AI65" s="51"/>
      <c r="AJ65" s="52"/>
      <c r="AK65" s="86"/>
      <c r="AL65" s="49"/>
      <c r="AM65" s="50"/>
      <c r="AN65" s="75"/>
      <c r="AO65" s="51"/>
      <c r="AP65" s="52"/>
      <c r="AQ65" s="36"/>
      <c r="AR65" s="49"/>
      <c r="AS65" s="50"/>
      <c r="AT65" s="75"/>
      <c r="AU65" s="51"/>
      <c r="AV65" s="52"/>
      <c r="AW65" s="85"/>
      <c r="AX65" s="49"/>
      <c r="AY65" s="50"/>
      <c r="AZ65" s="75"/>
      <c r="BA65" s="51"/>
      <c r="BB65" s="52"/>
      <c r="BC65" s="86"/>
      <c r="BD65" s="49"/>
      <c r="BE65" s="50"/>
      <c r="BF65" s="75"/>
      <c r="BG65" s="51"/>
      <c r="BH65" s="52"/>
      <c r="BI65" s="86"/>
      <c r="BJ65" s="49"/>
      <c r="BK65" s="50"/>
      <c r="BL65" s="75"/>
      <c r="BM65" s="51"/>
      <c r="BN65" s="52"/>
      <c r="BO65" s="86"/>
      <c r="BP65" s="49"/>
      <c r="BQ65" s="50"/>
      <c r="BR65" s="75"/>
      <c r="BS65" s="51"/>
      <c r="BT65" s="52"/>
      <c r="BU65" s="86"/>
      <c r="BV65" s="49"/>
      <c r="BW65" s="50"/>
      <c r="BX65" s="75"/>
      <c r="BY65" s="51"/>
      <c r="BZ65" s="52"/>
      <c r="CA65" s="86"/>
      <c r="CB65" s="49"/>
      <c r="CC65" s="50"/>
      <c r="CD65" s="75"/>
      <c r="CE65" s="51"/>
      <c r="CF65" s="52"/>
      <c r="CG65" s="30"/>
      <c r="CH65" s="49"/>
      <c r="CI65" s="50"/>
      <c r="CJ65" s="75"/>
      <c r="CK65" s="51"/>
      <c r="CL65" s="52"/>
      <c r="CM65" s="85"/>
      <c r="CN65" s="49"/>
      <c r="CO65" s="50"/>
      <c r="CP65" s="75"/>
      <c r="CQ65" s="51"/>
      <c r="CR65" s="52"/>
      <c r="CS65" s="86"/>
      <c r="CT65" s="49"/>
      <c r="CU65" s="50"/>
      <c r="CV65" s="75"/>
      <c r="CW65" s="51"/>
      <c r="CX65" s="52"/>
      <c r="CY65" s="86"/>
      <c r="CZ65" s="49"/>
      <c r="DA65" s="50"/>
      <c r="DB65" s="75"/>
      <c r="DC65" s="51"/>
      <c r="DD65" s="52"/>
      <c r="DE65" s="86"/>
      <c r="DF65" s="49"/>
      <c r="DG65" s="50"/>
      <c r="DH65" s="75"/>
      <c r="DI65" s="51"/>
      <c r="DJ65" s="52"/>
      <c r="DK65" s="86"/>
      <c r="DL65" s="49"/>
      <c r="DM65" s="50"/>
      <c r="DN65" s="75"/>
      <c r="DO65" s="51"/>
      <c r="DP65" s="52"/>
      <c r="DQ65" s="86"/>
      <c r="DR65" s="49"/>
      <c r="DS65" s="50"/>
      <c r="DT65" s="75"/>
      <c r="DU65" s="51"/>
      <c r="DV65" s="52"/>
      <c r="DW65" s="30"/>
      <c r="DX65" s="49"/>
      <c r="DY65" s="50"/>
      <c r="DZ65" s="75"/>
      <c r="EA65" s="51"/>
      <c r="EB65" s="52"/>
      <c r="EC65" s="85"/>
      <c r="ED65" s="49"/>
      <c r="EE65" s="50"/>
      <c r="EF65" s="75"/>
      <c r="EG65" s="51"/>
      <c r="EH65" s="52"/>
      <c r="EI65" s="86"/>
      <c r="EJ65" s="49"/>
      <c r="EK65" s="50"/>
      <c r="EL65" s="75"/>
      <c r="EM65" s="51"/>
      <c r="EN65" s="52"/>
      <c r="EO65" s="86"/>
      <c r="EP65" s="49"/>
      <c r="EQ65" s="50"/>
      <c r="ER65" s="75"/>
      <c r="ES65" s="51"/>
      <c r="ET65" s="52"/>
      <c r="EU65" s="86"/>
      <c r="EV65" s="49"/>
      <c r="EW65" s="50"/>
      <c r="EX65" s="75"/>
      <c r="EY65" s="51"/>
      <c r="EZ65" s="52"/>
      <c r="FA65" s="86"/>
      <c r="FB65" s="49"/>
      <c r="FC65" s="50"/>
      <c r="FD65" s="75"/>
      <c r="FE65" s="51"/>
      <c r="FF65" s="52"/>
      <c r="FG65" s="86"/>
      <c r="FH65" s="49"/>
      <c r="FI65" s="50"/>
      <c r="FJ65" s="75"/>
      <c r="FK65" s="51"/>
      <c r="FL65" s="52"/>
      <c r="FM65" s="11"/>
      <c r="FN65" s="94"/>
    </row>
    <row r="66" spans="2:170" s="93" customFormat="1" ht="13.5" customHeight="1" x14ac:dyDescent="0.2">
      <c r="B66" s="49"/>
      <c r="C66" s="50"/>
      <c r="D66" s="75"/>
      <c r="E66" s="51"/>
      <c r="F66" s="52"/>
      <c r="G66" s="85"/>
      <c r="H66" s="49"/>
      <c r="I66" s="50"/>
      <c r="J66" s="75"/>
      <c r="K66" s="51"/>
      <c r="L66" s="52"/>
      <c r="M66" s="86"/>
      <c r="N66" s="49"/>
      <c r="O66" s="50"/>
      <c r="P66" s="75"/>
      <c r="Q66" s="51"/>
      <c r="R66" s="52"/>
      <c r="S66" s="86"/>
      <c r="T66" s="49"/>
      <c r="U66" s="50"/>
      <c r="V66" s="75"/>
      <c r="W66" s="51"/>
      <c r="X66" s="52"/>
      <c r="Y66" s="86"/>
      <c r="Z66" s="74"/>
      <c r="AA66" s="87"/>
      <c r="AB66" s="88"/>
      <c r="AC66" s="89"/>
      <c r="AD66" s="90"/>
      <c r="AE66" s="86"/>
      <c r="AF66" s="49"/>
      <c r="AG66" s="50"/>
      <c r="AH66" s="75"/>
      <c r="AI66" s="51"/>
      <c r="AJ66" s="52"/>
      <c r="AK66" s="86"/>
      <c r="AL66" s="49"/>
      <c r="AM66" s="50"/>
      <c r="AN66" s="75"/>
      <c r="AO66" s="51"/>
      <c r="AP66" s="52"/>
      <c r="AQ66" s="36"/>
      <c r="AR66" s="49"/>
      <c r="AS66" s="50"/>
      <c r="AT66" s="75"/>
      <c r="AU66" s="51"/>
      <c r="AV66" s="52"/>
      <c r="AW66" s="85"/>
      <c r="AX66" s="49"/>
      <c r="AY66" s="50"/>
      <c r="AZ66" s="75"/>
      <c r="BA66" s="51"/>
      <c r="BB66" s="52"/>
      <c r="BC66" s="86"/>
      <c r="BD66" s="49"/>
      <c r="BE66" s="50"/>
      <c r="BF66" s="75"/>
      <c r="BG66" s="51"/>
      <c r="BH66" s="52"/>
      <c r="BI66" s="86"/>
      <c r="BJ66" s="49"/>
      <c r="BK66" s="50"/>
      <c r="BL66" s="75"/>
      <c r="BM66" s="51"/>
      <c r="BN66" s="52"/>
      <c r="BO66" s="86"/>
      <c r="BP66" s="74"/>
      <c r="BQ66" s="87"/>
      <c r="BR66" s="88"/>
      <c r="BS66" s="89"/>
      <c r="BT66" s="90"/>
      <c r="BU66" s="86"/>
      <c r="BV66" s="49"/>
      <c r="BW66" s="50"/>
      <c r="BX66" s="75"/>
      <c r="BY66" s="51"/>
      <c r="BZ66" s="52"/>
      <c r="CA66" s="86"/>
      <c r="CB66" s="49"/>
      <c r="CC66" s="50"/>
      <c r="CD66" s="75"/>
      <c r="CE66" s="51"/>
      <c r="CF66" s="52"/>
      <c r="CG66" s="30"/>
      <c r="CH66" s="49"/>
      <c r="CI66" s="50"/>
      <c r="CJ66" s="75"/>
      <c r="CK66" s="51"/>
      <c r="CL66" s="52"/>
      <c r="CM66" s="85"/>
      <c r="CN66" s="49"/>
      <c r="CO66" s="50"/>
      <c r="CP66" s="75"/>
      <c r="CQ66" s="51"/>
      <c r="CR66" s="52"/>
      <c r="CS66" s="86"/>
      <c r="CT66" s="49"/>
      <c r="CU66" s="50"/>
      <c r="CV66" s="75"/>
      <c r="CW66" s="51"/>
      <c r="CX66" s="52"/>
      <c r="CY66" s="86"/>
      <c r="CZ66" s="49"/>
      <c r="DA66" s="50"/>
      <c r="DB66" s="75"/>
      <c r="DC66" s="51"/>
      <c r="DD66" s="52"/>
      <c r="DE66" s="86"/>
      <c r="DF66" s="74"/>
      <c r="DG66" s="87"/>
      <c r="DH66" s="88"/>
      <c r="DI66" s="89"/>
      <c r="DJ66" s="90"/>
      <c r="DK66" s="86"/>
      <c r="DL66" s="49"/>
      <c r="DM66" s="50"/>
      <c r="DN66" s="75"/>
      <c r="DO66" s="51"/>
      <c r="DP66" s="52"/>
      <c r="DQ66" s="86"/>
      <c r="DR66" s="49"/>
      <c r="DS66" s="50"/>
      <c r="DT66" s="75"/>
      <c r="DU66" s="51"/>
      <c r="DV66" s="52"/>
      <c r="DW66" s="30"/>
      <c r="DX66" s="49"/>
      <c r="DY66" s="50"/>
      <c r="DZ66" s="75"/>
      <c r="EA66" s="51"/>
      <c r="EB66" s="52"/>
      <c r="EC66" s="85"/>
      <c r="ED66" s="49"/>
      <c r="EE66" s="50"/>
      <c r="EF66" s="75"/>
      <c r="EG66" s="51"/>
      <c r="EH66" s="52"/>
      <c r="EI66" s="86"/>
      <c r="EJ66" s="49"/>
      <c r="EK66" s="50"/>
      <c r="EL66" s="75"/>
      <c r="EM66" s="51"/>
      <c r="EN66" s="52"/>
      <c r="EO66" s="86"/>
      <c r="EP66" s="49"/>
      <c r="EQ66" s="50"/>
      <c r="ER66" s="75"/>
      <c r="ES66" s="51"/>
      <c r="ET66" s="52"/>
      <c r="EU66" s="86"/>
      <c r="EV66" s="74"/>
      <c r="EW66" s="87"/>
      <c r="EX66" s="88"/>
      <c r="EY66" s="89"/>
      <c r="EZ66" s="90"/>
      <c r="FA66" s="86"/>
      <c r="FB66" s="49"/>
      <c r="FC66" s="50"/>
      <c r="FD66" s="75"/>
      <c r="FE66" s="51"/>
      <c r="FF66" s="52"/>
      <c r="FG66" s="86"/>
      <c r="FH66" s="49"/>
      <c r="FI66" s="50"/>
      <c r="FJ66" s="75"/>
      <c r="FK66" s="51"/>
      <c r="FL66" s="52"/>
      <c r="FM66" s="11"/>
      <c r="FN66" s="94"/>
    </row>
    <row r="67" spans="2:170" s="93" customFormat="1" ht="13.5" customHeight="1" x14ac:dyDescent="0.2">
      <c r="B67" s="49"/>
      <c r="C67" s="50"/>
      <c r="D67" s="75"/>
      <c r="E67" s="51"/>
      <c r="F67" s="52"/>
      <c r="G67" s="85"/>
      <c r="H67" s="49"/>
      <c r="I67" s="50"/>
      <c r="J67" s="75"/>
      <c r="K67" s="51"/>
      <c r="L67" s="52"/>
      <c r="M67" s="86"/>
      <c r="N67" s="49"/>
      <c r="O67" s="50"/>
      <c r="P67" s="75"/>
      <c r="Q67" s="51"/>
      <c r="R67" s="52"/>
      <c r="S67" s="86"/>
      <c r="T67" s="49"/>
      <c r="U67" s="50"/>
      <c r="V67" s="75"/>
      <c r="W67" s="51"/>
      <c r="X67" s="52"/>
      <c r="Y67" s="86"/>
      <c r="Z67" s="49"/>
      <c r="AA67" s="50"/>
      <c r="AB67" s="75"/>
      <c r="AC67" s="51"/>
      <c r="AD67" s="52"/>
      <c r="AE67" s="86"/>
      <c r="AF67" s="49"/>
      <c r="AG67" s="50"/>
      <c r="AH67" s="75"/>
      <c r="AI67" s="51"/>
      <c r="AJ67" s="52"/>
      <c r="AK67" s="86"/>
      <c r="AL67" s="49"/>
      <c r="AM67" s="50"/>
      <c r="AN67" s="75"/>
      <c r="AO67" s="51"/>
      <c r="AP67" s="52"/>
      <c r="AQ67" s="36"/>
      <c r="AR67" s="49"/>
      <c r="AS67" s="50"/>
      <c r="AT67" s="75"/>
      <c r="AU67" s="51"/>
      <c r="AV67" s="52"/>
      <c r="AW67" s="85"/>
      <c r="AX67" s="49"/>
      <c r="AY67" s="50"/>
      <c r="AZ67" s="75"/>
      <c r="BA67" s="51"/>
      <c r="BB67" s="52"/>
      <c r="BC67" s="86"/>
      <c r="BD67" s="49"/>
      <c r="BE67" s="50"/>
      <c r="BF67" s="75"/>
      <c r="BG67" s="51"/>
      <c r="BH67" s="52"/>
      <c r="BI67" s="86"/>
      <c r="BJ67" s="49"/>
      <c r="BK67" s="50"/>
      <c r="BL67" s="75"/>
      <c r="BM67" s="51"/>
      <c r="BN67" s="52"/>
      <c r="BO67" s="86"/>
      <c r="BP67" s="49"/>
      <c r="BQ67" s="50"/>
      <c r="BR67" s="75"/>
      <c r="BS67" s="51"/>
      <c r="BT67" s="52"/>
      <c r="BU67" s="86"/>
      <c r="BV67" s="49"/>
      <c r="BW67" s="50"/>
      <c r="BX67" s="75"/>
      <c r="BY67" s="51"/>
      <c r="BZ67" s="52"/>
      <c r="CA67" s="86"/>
      <c r="CB67" s="49"/>
      <c r="CC67" s="50"/>
      <c r="CD67" s="75"/>
      <c r="CE67" s="51"/>
      <c r="CF67" s="52"/>
      <c r="CG67" s="30"/>
      <c r="CH67" s="49"/>
      <c r="CI67" s="50"/>
      <c r="CJ67" s="75"/>
      <c r="CK67" s="51"/>
      <c r="CL67" s="52"/>
      <c r="CM67" s="85"/>
      <c r="CN67" s="49"/>
      <c r="CO67" s="50"/>
      <c r="CP67" s="75"/>
      <c r="CQ67" s="51"/>
      <c r="CR67" s="52"/>
      <c r="CS67" s="86"/>
      <c r="CT67" s="49"/>
      <c r="CU67" s="50"/>
      <c r="CV67" s="75"/>
      <c r="CW67" s="51"/>
      <c r="CX67" s="52"/>
      <c r="CY67" s="86"/>
      <c r="CZ67" s="49"/>
      <c r="DA67" s="50"/>
      <c r="DB67" s="75"/>
      <c r="DC67" s="51"/>
      <c r="DD67" s="52"/>
      <c r="DE67" s="86"/>
      <c r="DF67" s="49"/>
      <c r="DG67" s="50"/>
      <c r="DH67" s="75"/>
      <c r="DI67" s="51"/>
      <c r="DJ67" s="52"/>
      <c r="DK67" s="86"/>
      <c r="DL67" s="49"/>
      <c r="DM67" s="50"/>
      <c r="DN67" s="75"/>
      <c r="DO67" s="51"/>
      <c r="DP67" s="52"/>
      <c r="DQ67" s="86"/>
      <c r="DR67" s="49"/>
      <c r="DS67" s="50"/>
      <c r="DT67" s="75"/>
      <c r="DU67" s="51"/>
      <c r="DV67" s="52"/>
      <c r="DW67" s="30"/>
      <c r="DX67" s="49"/>
      <c r="DY67" s="50"/>
      <c r="DZ67" s="75"/>
      <c r="EA67" s="51"/>
      <c r="EB67" s="52"/>
      <c r="EC67" s="85"/>
      <c r="ED67" s="49"/>
      <c r="EE67" s="50"/>
      <c r="EF67" s="75"/>
      <c r="EG67" s="51"/>
      <c r="EH67" s="52"/>
      <c r="EI67" s="86"/>
      <c r="EJ67" s="49"/>
      <c r="EK67" s="50"/>
      <c r="EL67" s="75"/>
      <c r="EM67" s="51"/>
      <c r="EN67" s="52"/>
      <c r="EO67" s="86"/>
      <c r="EP67" s="49"/>
      <c r="EQ67" s="50"/>
      <c r="ER67" s="75"/>
      <c r="ES67" s="51"/>
      <c r="ET67" s="52"/>
      <c r="EU67" s="86"/>
      <c r="EV67" s="49"/>
      <c r="EW67" s="50"/>
      <c r="EX67" s="75"/>
      <c r="EY67" s="51"/>
      <c r="EZ67" s="52"/>
      <c r="FA67" s="86"/>
      <c r="FB67" s="49"/>
      <c r="FC67" s="50"/>
      <c r="FD67" s="75"/>
      <c r="FE67" s="51"/>
      <c r="FF67" s="52"/>
      <c r="FG67" s="86"/>
      <c r="FH67" s="49"/>
      <c r="FI67" s="50"/>
      <c r="FJ67" s="75"/>
      <c r="FK67" s="51"/>
      <c r="FL67" s="52"/>
      <c r="FM67" s="11"/>
      <c r="FN67" s="94"/>
    </row>
    <row r="68" spans="2:170" s="93" customFormat="1" ht="13.5" customHeight="1" x14ac:dyDescent="0.2">
      <c r="B68" s="49"/>
      <c r="C68" s="50"/>
      <c r="D68" s="75"/>
      <c r="E68" s="51"/>
      <c r="F68" s="52"/>
      <c r="G68" s="85"/>
      <c r="H68" s="49"/>
      <c r="I68" s="50"/>
      <c r="J68" s="75"/>
      <c r="K68" s="51"/>
      <c r="L68" s="52"/>
      <c r="M68" s="86"/>
      <c r="N68" s="49"/>
      <c r="O68" s="50"/>
      <c r="P68" s="75"/>
      <c r="Q68" s="51"/>
      <c r="R68" s="52"/>
      <c r="S68" s="86"/>
      <c r="T68" s="49"/>
      <c r="U68" s="50"/>
      <c r="V68" s="75"/>
      <c r="W68" s="51"/>
      <c r="X68" s="52"/>
      <c r="Y68" s="86"/>
      <c r="Z68" s="49"/>
      <c r="AA68" s="50"/>
      <c r="AB68" s="75"/>
      <c r="AC68" s="51"/>
      <c r="AD68" s="52"/>
      <c r="AE68" s="86"/>
      <c r="AF68" s="49"/>
      <c r="AG68" s="50"/>
      <c r="AH68" s="75"/>
      <c r="AI68" s="51"/>
      <c r="AJ68" s="52"/>
      <c r="AK68" s="86"/>
      <c r="AL68" s="49"/>
      <c r="AM68" s="50"/>
      <c r="AN68" s="75"/>
      <c r="AO68" s="51"/>
      <c r="AP68" s="52"/>
      <c r="AQ68" s="36"/>
      <c r="AR68" s="49"/>
      <c r="AS68" s="50"/>
      <c r="AT68" s="75"/>
      <c r="AU68" s="51"/>
      <c r="AV68" s="52"/>
      <c r="AW68" s="85"/>
      <c r="AX68" s="49"/>
      <c r="AY68" s="50"/>
      <c r="AZ68" s="75"/>
      <c r="BA68" s="51"/>
      <c r="BB68" s="52"/>
      <c r="BC68" s="86"/>
      <c r="BD68" s="49"/>
      <c r="BE68" s="50"/>
      <c r="BF68" s="75"/>
      <c r="BG68" s="51"/>
      <c r="BH68" s="52"/>
      <c r="BI68" s="86"/>
      <c r="BJ68" s="49"/>
      <c r="BK68" s="50"/>
      <c r="BL68" s="75"/>
      <c r="BM68" s="51"/>
      <c r="BN68" s="52"/>
      <c r="BO68" s="86"/>
      <c r="BP68" s="49"/>
      <c r="BQ68" s="50"/>
      <c r="BR68" s="75"/>
      <c r="BS68" s="51"/>
      <c r="BT68" s="52"/>
      <c r="BU68" s="86"/>
      <c r="BV68" s="49"/>
      <c r="BW68" s="50"/>
      <c r="BX68" s="75"/>
      <c r="BY68" s="51"/>
      <c r="BZ68" s="52"/>
      <c r="CA68" s="86"/>
      <c r="CB68" s="49"/>
      <c r="CC68" s="50"/>
      <c r="CD68" s="75"/>
      <c r="CE68" s="51"/>
      <c r="CF68" s="52"/>
      <c r="CG68" s="30"/>
      <c r="CH68" s="49"/>
      <c r="CI68" s="50"/>
      <c r="CJ68" s="75"/>
      <c r="CK68" s="51"/>
      <c r="CL68" s="52"/>
      <c r="CM68" s="85"/>
      <c r="CN68" s="49"/>
      <c r="CO68" s="50"/>
      <c r="CP68" s="75"/>
      <c r="CQ68" s="51"/>
      <c r="CR68" s="52"/>
      <c r="CS68" s="86"/>
      <c r="CT68" s="49"/>
      <c r="CU68" s="50"/>
      <c r="CV68" s="75"/>
      <c r="CW68" s="51"/>
      <c r="CX68" s="52"/>
      <c r="CY68" s="86"/>
      <c r="CZ68" s="49"/>
      <c r="DA68" s="50"/>
      <c r="DB68" s="75"/>
      <c r="DC68" s="51"/>
      <c r="DD68" s="52"/>
      <c r="DE68" s="86"/>
      <c r="DF68" s="49"/>
      <c r="DG68" s="50"/>
      <c r="DH68" s="75"/>
      <c r="DI68" s="51"/>
      <c r="DJ68" s="52"/>
      <c r="DK68" s="86"/>
      <c r="DL68" s="49"/>
      <c r="DM68" s="50"/>
      <c r="DN68" s="75"/>
      <c r="DO68" s="51"/>
      <c r="DP68" s="52"/>
      <c r="DQ68" s="86"/>
      <c r="DR68" s="49"/>
      <c r="DS68" s="50"/>
      <c r="DT68" s="75"/>
      <c r="DU68" s="51"/>
      <c r="DV68" s="52"/>
      <c r="DW68" s="30"/>
      <c r="DX68" s="49"/>
      <c r="DY68" s="50"/>
      <c r="DZ68" s="75"/>
      <c r="EA68" s="51"/>
      <c r="EB68" s="52"/>
      <c r="EC68" s="85"/>
      <c r="ED68" s="49"/>
      <c r="EE68" s="50"/>
      <c r="EF68" s="75"/>
      <c r="EG68" s="51"/>
      <c r="EH68" s="52"/>
      <c r="EI68" s="86"/>
      <c r="EJ68" s="49"/>
      <c r="EK68" s="50"/>
      <c r="EL68" s="75"/>
      <c r="EM68" s="51"/>
      <c r="EN68" s="52"/>
      <c r="EO68" s="86"/>
      <c r="EP68" s="49"/>
      <c r="EQ68" s="50"/>
      <c r="ER68" s="75"/>
      <c r="ES68" s="51"/>
      <c r="ET68" s="52"/>
      <c r="EU68" s="86"/>
      <c r="EV68" s="49"/>
      <c r="EW68" s="50"/>
      <c r="EX68" s="75"/>
      <c r="EY68" s="51"/>
      <c r="EZ68" s="52"/>
      <c r="FA68" s="86"/>
      <c r="FB68" s="49"/>
      <c r="FC68" s="50"/>
      <c r="FD68" s="75"/>
      <c r="FE68" s="51"/>
      <c r="FF68" s="52"/>
      <c r="FG68" s="86"/>
      <c r="FH68" s="49"/>
      <c r="FI68" s="50"/>
      <c r="FJ68" s="75"/>
      <c r="FK68" s="51"/>
      <c r="FL68" s="52"/>
      <c r="FM68" s="11"/>
      <c r="FN68" s="94"/>
    </row>
    <row r="69" spans="2:170" s="93" customFormat="1" ht="13.5" customHeight="1" x14ac:dyDescent="0.2">
      <c r="B69" s="49"/>
      <c r="C69" s="50"/>
      <c r="D69" s="75"/>
      <c r="E69" s="51"/>
      <c r="F69" s="52"/>
      <c r="G69" s="92"/>
      <c r="H69" s="49"/>
      <c r="I69" s="50"/>
      <c r="J69" s="75"/>
      <c r="K69" s="51"/>
      <c r="L69" s="52"/>
      <c r="M69" s="92"/>
      <c r="N69" s="49"/>
      <c r="O69" s="50"/>
      <c r="P69" s="75"/>
      <c r="Q69" s="51"/>
      <c r="R69" s="52"/>
      <c r="S69" s="92"/>
      <c r="T69" s="49"/>
      <c r="U69" s="50"/>
      <c r="V69" s="75"/>
      <c r="W69" s="51"/>
      <c r="X69" s="52"/>
      <c r="Y69" s="92"/>
      <c r="Z69" s="49"/>
      <c r="AA69" s="50"/>
      <c r="AB69" s="75"/>
      <c r="AC69" s="51"/>
      <c r="AD69" s="52"/>
      <c r="AE69" s="92"/>
      <c r="AF69" s="49"/>
      <c r="AG69" s="50"/>
      <c r="AH69" s="75"/>
      <c r="AI69" s="51"/>
      <c r="AJ69" s="52"/>
      <c r="AK69" s="92"/>
      <c r="AL69" s="49"/>
      <c r="AM69" s="50"/>
      <c r="AN69" s="75"/>
      <c r="AO69" s="51"/>
      <c r="AP69" s="52"/>
      <c r="AQ69" s="36"/>
      <c r="AR69" s="49"/>
      <c r="AS69" s="50"/>
      <c r="AT69" s="75"/>
      <c r="AU69" s="51"/>
      <c r="AV69" s="52"/>
      <c r="AW69" s="92"/>
      <c r="AX69" s="49"/>
      <c r="AY69" s="50"/>
      <c r="AZ69" s="75"/>
      <c r="BA69" s="51"/>
      <c r="BB69" s="52"/>
      <c r="BC69" s="92"/>
      <c r="BD69" s="49"/>
      <c r="BE69" s="50"/>
      <c r="BF69" s="75"/>
      <c r="BG69" s="51"/>
      <c r="BH69" s="52"/>
      <c r="BI69" s="92"/>
      <c r="BJ69" s="49"/>
      <c r="BK69" s="50"/>
      <c r="BL69" s="75"/>
      <c r="BM69" s="51"/>
      <c r="BN69" s="52"/>
      <c r="BO69" s="92"/>
      <c r="BP69" s="49"/>
      <c r="BQ69" s="50"/>
      <c r="BR69" s="75"/>
      <c r="BS69" s="51"/>
      <c r="BT69" s="52"/>
      <c r="BU69" s="92"/>
      <c r="BV69" s="49"/>
      <c r="BW69" s="50"/>
      <c r="BX69" s="75"/>
      <c r="BY69" s="51"/>
      <c r="BZ69" s="52"/>
      <c r="CA69" s="92"/>
      <c r="CB69" s="49"/>
      <c r="CC69" s="50"/>
      <c r="CD69" s="75"/>
      <c r="CE69" s="51"/>
      <c r="CF69" s="52"/>
      <c r="CG69" s="91"/>
      <c r="CH69" s="49"/>
      <c r="CI69" s="50"/>
      <c r="CJ69" s="75"/>
      <c r="CK69" s="51"/>
      <c r="CL69" s="52"/>
      <c r="CM69" s="92"/>
      <c r="CN69" s="49"/>
      <c r="CO69" s="50"/>
      <c r="CP69" s="75"/>
      <c r="CQ69" s="51"/>
      <c r="CR69" s="52"/>
      <c r="CS69" s="92"/>
      <c r="CT69" s="49"/>
      <c r="CU69" s="50"/>
      <c r="CV69" s="75"/>
      <c r="CW69" s="51"/>
      <c r="CX69" s="52"/>
      <c r="CY69" s="92"/>
      <c r="CZ69" s="49"/>
      <c r="DA69" s="50"/>
      <c r="DB69" s="75"/>
      <c r="DC69" s="51"/>
      <c r="DD69" s="52"/>
      <c r="DE69" s="92"/>
      <c r="DF69" s="49"/>
      <c r="DG69" s="50"/>
      <c r="DH69" s="75"/>
      <c r="DI69" s="51"/>
      <c r="DJ69" s="52"/>
      <c r="DK69" s="92"/>
      <c r="DL69" s="49"/>
      <c r="DM69" s="50"/>
      <c r="DN69" s="75"/>
      <c r="DO69" s="51"/>
      <c r="DP69" s="52"/>
      <c r="DQ69" s="92"/>
      <c r="DR69" s="49"/>
      <c r="DS69" s="50"/>
      <c r="DT69" s="75"/>
      <c r="DU69" s="51"/>
      <c r="DV69" s="52"/>
      <c r="DW69" s="91"/>
      <c r="DX69" s="49"/>
      <c r="DY69" s="50"/>
      <c r="DZ69" s="75"/>
      <c r="EA69" s="51"/>
      <c r="EB69" s="52"/>
      <c r="EC69" s="92"/>
      <c r="ED69" s="49"/>
      <c r="EE69" s="50"/>
      <c r="EF69" s="75"/>
      <c r="EG69" s="51"/>
      <c r="EH69" s="52"/>
      <c r="EI69" s="92"/>
      <c r="EJ69" s="49"/>
      <c r="EK69" s="50"/>
      <c r="EL69" s="75"/>
      <c r="EM69" s="51"/>
      <c r="EN69" s="52"/>
      <c r="EO69" s="92"/>
      <c r="EP69" s="49"/>
      <c r="EQ69" s="50"/>
      <c r="ER69" s="75"/>
      <c r="ES69" s="51"/>
      <c r="ET69" s="52"/>
      <c r="EU69" s="92"/>
      <c r="EV69" s="49"/>
      <c r="EW69" s="50"/>
      <c r="EX69" s="75"/>
      <c r="EY69" s="51"/>
      <c r="EZ69" s="52"/>
      <c r="FA69" s="92"/>
      <c r="FB69" s="49"/>
      <c r="FC69" s="50"/>
      <c r="FD69" s="75"/>
      <c r="FE69" s="51"/>
      <c r="FF69" s="52"/>
      <c r="FG69" s="92"/>
      <c r="FH69" s="49"/>
      <c r="FI69" s="50"/>
      <c r="FJ69" s="75"/>
      <c r="FK69" s="51"/>
      <c r="FL69" s="52"/>
      <c r="FM69" s="11"/>
      <c r="FN69" s="94"/>
    </row>
    <row r="70" spans="2:170" s="93" customFormat="1" ht="13.5" customHeight="1" x14ac:dyDescent="0.2">
      <c r="B70" s="74"/>
      <c r="C70" s="87"/>
      <c r="D70" s="88"/>
      <c r="E70" s="89"/>
      <c r="F70" s="90"/>
      <c r="G70" s="85"/>
      <c r="H70" s="49"/>
      <c r="I70" s="50"/>
      <c r="J70" s="75"/>
      <c r="K70" s="51"/>
      <c r="L70" s="52"/>
      <c r="M70" s="85"/>
      <c r="N70" s="49"/>
      <c r="O70" s="50"/>
      <c r="P70" s="75"/>
      <c r="Q70" s="51"/>
      <c r="R70" s="52"/>
      <c r="S70" s="85"/>
      <c r="T70" s="49"/>
      <c r="U70" s="50"/>
      <c r="V70" s="75"/>
      <c r="W70" s="51"/>
      <c r="X70" s="52"/>
      <c r="Y70" s="85"/>
      <c r="Z70" s="49"/>
      <c r="AA70" s="50"/>
      <c r="AB70" s="75"/>
      <c r="AC70" s="51"/>
      <c r="AD70" s="52"/>
      <c r="AE70" s="85"/>
      <c r="AF70" s="49"/>
      <c r="AG70" s="50"/>
      <c r="AH70" s="75"/>
      <c r="AI70" s="51"/>
      <c r="AJ70" s="52"/>
      <c r="AK70" s="85"/>
      <c r="AL70" s="49"/>
      <c r="AM70" s="50"/>
      <c r="AN70" s="75"/>
      <c r="AO70" s="51"/>
      <c r="AP70" s="52"/>
      <c r="AQ70" s="36"/>
      <c r="AR70" s="74"/>
      <c r="AS70" s="87"/>
      <c r="AT70" s="88"/>
      <c r="AU70" s="89"/>
      <c r="AV70" s="90"/>
      <c r="AW70" s="85"/>
      <c r="AX70" s="49"/>
      <c r="AY70" s="50"/>
      <c r="AZ70" s="75"/>
      <c r="BA70" s="51"/>
      <c r="BB70" s="52"/>
      <c r="BC70" s="85"/>
      <c r="BD70" s="49"/>
      <c r="BE70" s="50"/>
      <c r="BF70" s="75"/>
      <c r="BG70" s="51"/>
      <c r="BH70" s="52"/>
      <c r="BI70" s="85"/>
      <c r="BJ70" s="49"/>
      <c r="BK70" s="50"/>
      <c r="BL70" s="75"/>
      <c r="BM70" s="51"/>
      <c r="BN70" s="52"/>
      <c r="BO70" s="85"/>
      <c r="BP70" s="49"/>
      <c r="BQ70" s="50"/>
      <c r="BR70" s="75"/>
      <c r="BS70" s="51"/>
      <c r="BT70" s="52"/>
      <c r="BU70" s="85"/>
      <c r="BV70" s="49"/>
      <c r="BW70" s="50"/>
      <c r="BX70" s="75"/>
      <c r="BY70" s="51"/>
      <c r="BZ70" s="52"/>
      <c r="CA70" s="85"/>
      <c r="CB70" s="49"/>
      <c r="CC70" s="50"/>
      <c r="CD70" s="75"/>
      <c r="CE70" s="51"/>
      <c r="CF70" s="52"/>
      <c r="CG70" s="36"/>
      <c r="CH70" s="74"/>
      <c r="CI70" s="87"/>
      <c r="CJ70" s="88"/>
      <c r="CK70" s="89"/>
      <c r="CL70" s="90"/>
      <c r="CM70" s="85"/>
      <c r="CN70" s="49"/>
      <c r="CO70" s="50"/>
      <c r="CP70" s="75"/>
      <c r="CQ70" s="51"/>
      <c r="CR70" s="52"/>
      <c r="CS70" s="85"/>
      <c r="CT70" s="49"/>
      <c r="CU70" s="50"/>
      <c r="CV70" s="75"/>
      <c r="CW70" s="51"/>
      <c r="CX70" s="52"/>
      <c r="CY70" s="85"/>
      <c r="CZ70" s="49"/>
      <c r="DA70" s="50"/>
      <c r="DB70" s="75"/>
      <c r="DC70" s="51"/>
      <c r="DD70" s="52"/>
      <c r="DE70" s="85"/>
      <c r="DF70" s="49"/>
      <c r="DG70" s="50"/>
      <c r="DH70" s="75"/>
      <c r="DI70" s="51"/>
      <c r="DJ70" s="52"/>
      <c r="DK70" s="85"/>
      <c r="DL70" s="49"/>
      <c r="DM70" s="50"/>
      <c r="DN70" s="75"/>
      <c r="DO70" s="51"/>
      <c r="DP70" s="52"/>
      <c r="DQ70" s="85"/>
      <c r="DR70" s="49"/>
      <c r="DS70" s="50"/>
      <c r="DT70" s="75"/>
      <c r="DU70" s="51"/>
      <c r="DV70" s="52"/>
      <c r="DW70" s="36"/>
      <c r="DX70" s="74"/>
      <c r="DY70" s="87"/>
      <c r="DZ70" s="88"/>
      <c r="EA70" s="89"/>
      <c r="EB70" s="90"/>
      <c r="EC70" s="85"/>
      <c r="ED70" s="49"/>
      <c r="EE70" s="50"/>
      <c r="EF70" s="75"/>
      <c r="EG70" s="51"/>
      <c r="EH70" s="52"/>
      <c r="EI70" s="85"/>
      <c r="EJ70" s="49"/>
      <c r="EK70" s="50"/>
      <c r="EL70" s="75"/>
      <c r="EM70" s="51"/>
      <c r="EN70" s="52"/>
      <c r="EO70" s="85"/>
      <c r="EP70" s="49"/>
      <c r="EQ70" s="50"/>
      <c r="ER70" s="75"/>
      <c r="ES70" s="51"/>
      <c r="ET70" s="52"/>
      <c r="EU70" s="85"/>
      <c r="EV70" s="49"/>
      <c r="EW70" s="50"/>
      <c r="EX70" s="75"/>
      <c r="EY70" s="51"/>
      <c r="EZ70" s="52"/>
      <c r="FA70" s="85"/>
      <c r="FB70" s="49"/>
      <c r="FC70" s="50"/>
      <c r="FD70" s="75"/>
      <c r="FE70" s="51"/>
      <c r="FF70" s="52"/>
      <c r="FG70" s="85"/>
      <c r="FH70" s="49"/>
      <c r="FI70" s="50"/>
      <c r="FJ70" s="75"/>
      <c r="FK70" s="51"/>
      <c r="FL70" s="52"/>
      <c r="FM70" s="11"/>
      <c r="FN70" s="95"/>
    </row>
    <row r="71" spans="2:170" s="93" customFormat="1" ht="13.5" customHeight="1" x14ac:dyDescent="0.2">
      <c r="B71" s="49"/>
      <c r="C71" s="50"/>
      <c r="D71" s="75"/>
      <c r="E71" s="51"/>
      <c r="F71" s="52"/>
      <c r="G71" s="85"/>
      <c r="H71" s="49"/>
      <c r="I71" s="50"/>
      <c r="J71" s="75"/>
      <c r="K71" s="51"/>
      <c r="L71" s="52"/>
      <c r="M71" s="85"/>
      <c r="N71" s="49"/>
      <c r="O71" s="50"/>
      <c r="P71" s="75"/>
      <c r="Q71" s="51"/>
      <c r="R71" s="52"/>
      <c r="S71" s="85"/>
      <c r="T71" s="49"/>
      <c r="U71" s="50"/>
      <c r="V71" s="75"/>
      <c r="W71" s="51"/>
      <c r="X71" s="52"/>
      <c r="Y71" s="85"/>
      <c r="Z71" s="49"/>
      <c r="AA71" s="50"/>
      <c r="AB71" s="75"/>
      <c r="AC71" s="51"/>
      <c r="AD71" s="52"/>
      <c r="AE71" s="85"/>
      <c r="AF71" s="49"/>
      <c r="AG71" s="50"/>
      <c r="AH71" s="75"/>
      <c r="AI71" s="51"/>
      <c r="AJ71" s="52"/>
      <c r="AK71" s="85"/>
      <c r="AL71" s="49"/>
      <c r="AM71" s="50"/>
      <c r="AN71" s="75"/>
      <c r="AO71" s="51"/>
      <c r="AP71" s="52"/>
      <c r="AQ71" s="96"/>
      <c r="AR71" s="49"/>
      <c r="AS71" s="50"/>
      <c r="AT71" s="75"/>
      <c r="AU71" s="51"/>
      <c r="AV71" s="52"/>
      <c r="AW71" s="85"/>
      <c r="AX71" s="49"/>
      <c r="AY71" s="50"/>
      <c r="AZ71" s="75"/>
      <c r="BA71" s="51"/>
      <c r="BB71" s="52"/>
      <c r="BC71" s="85"/>
      <c r="BD71" s="49"/>
      <c r="BE71" s="50"/>
      <c r="BF71" s="75"/>
      <c r="BG71" s="51"/>
      <c r="BH71" s="52"/>
      <c r="BI71" s="85"/>
      <c r="BJ71" s="49"/>
      <c r="BK71" s="50"/>
      <c r="BL71" s="75"/>
      <c r="BM71" s="51"/>
      <c r="BN71" s="52"/>
      <c r="BO71" s="85"/>
      <c r="BP71" s="49"/>
      <c r="BQ71" s="50"/>
      <c r="BR71" s="75"/>
      <c r="BS71" s="51"/>
      <c r="BT71" s="52"/>
      <c r="BU71" s="85"/>
      <c r="BV71" s="49"/>
      <c r="BW71" s="50"/>
      <c r="BX71" s="75"/>
      <c r="BY71" s="51"/>
      <c r="BZ71" s="52"/>
      <c r="CA71" s="85"/>
      <c r="CB71" s="49"/>
      <c r="CC71" s="50"/>
      <c r="CD71" s="75"/>
      <c r="CE71" s="51"/>
      <c r="CF71" s="52"/>
      <c r="CG71" s="36"/>
      <c r="CH71" s="49"/>
      <c r="CI71" s="50"/>
      <c r="CJ71" s="75"/>
      <c r="CK71" s="51"/>
      <c r="CL71" s="52"/>
      <c r="CM71" s="85"/>
      <c r="CN71" s="49"/>
      <c r="CO71" s="50"/>
      <c r="CP71" s="75"/>
      <c r="CQ71" s="51"/>
      <c r="CR71" s="52"/>
      <c r="CS71" s="85"/>
      <c r="CT71" s="49"/>
      <c r="CU71" s="50"/>
      <c r="CV71" s="75"/>
      <c r="CW71" s="51"/>
      <c r="CX71" s="52"/>
      <c r="CY71" s="85"/>
      <c r="CZ71" s="49"/>
      <c r="DA71" s="50"/>
      <c r="DB71" s="75"/>
      <c r="DC71" s="51"/>
      <c r="DD71" s="52"/>
      <c r="DE71" s="85"/>
      <c r="DF71" s="49"/>
      <c r="DG71" s="50"/>
      <c r="DH71" s="75"/>
      <c r="DI71" s="51"/>
      <c r="DJ71" s="52"/>
      <c r="DK71" s="85"/>
      <c r="DL71" s="49"/>
      <c r="DM71" s="50"/>
      <c r="DN71" s="75"/>
      <c r="DO71" s="51"/>
      <c r="DP71" s="52"/>
      <c r="DQ71" s="85"/>
      <c r="DR71" s="49"/>
      <c r="DS71" s="50"/>
      <c r="DT71" s="75"/>
      <c r="DU71" s="51"/>
      <c r="DV71" s="52"/>
      <c r="DW71" s="36"/>
      <c r="DX71" s="49"/>
      <c r="DY71" s="50"/>
      <c r="DZ71" s="75"/>
      <c r="EA71" s="51"/>
      <c r="EB71" s="52"/>
      <c r="EC71" s="85"/>
      <c r="ED71" s="49"/>
      <c r="EE71" s="50"/>
      <c r="EF71" s="75"/>
      <c r="EG71" s="51"/>
      <c r="EH71" s="52"/>
      <c r="EI71" s="85"/>
      <c r="EJ71" s="49"/>
      <c r="EK71" s="50"/>
      <c r="EL71" s="75"/>
      <c r="EM71" s="51"/>
      <c r="EN71" s="52"/>
      <c r="EO71" s="85"/>
      <c r="EP71" s="49"/>
      <c r="EQ71" s="50"/>
      <c r="ER71" s="75"/>
      <c r="ES71" s="51"/>
      <c r="ET71" s="52"/>
      <c r="EU71" s="85"/>
      <c r="EV71" s="49"/>
      <c r="EW71" s="50"/>
      <c r="EX71" s="75"/>
      <c r="EY71" s="51"/>
      <c r="EZ71" s="52"/>
      <c r="FA71" s="85"/>
      <c r="FB71" s="49"/>
      <c r="FC71" s="50"/>
      <c r="FD71" s="75"/>
      <c r="FE71" s="51"/>
      <c r="FF71" s="52"/>
      <c r="FG71" s="85"/>
      <c r="FH71" s="49"/>
      <c r="FI71" s="50"/>
      <c r="FJ71" s="75"/>
      <c r="FK71" s="51"/>
      <c r="FL71" s="52"/>
      <c r="FM71" s="11"/>
      <c r="FN71" s="95"/>
    </row>
    <row r="72" spans="2:170" s="93" customFormat="1" ht="13.5" customHeight="1" x14ac:dyDescent="0.2">
      <c r="B72" s="49"/>
      <c r="C72" s="50"/>
      <c r="D72" s="75"/>
      <c r="E72" s="51"/>
      <c r="F72" s="52"/>
      <c r="G72" s="85"/>
      <c r="H72" s="49"/>
      <c r="I72" s="50"/>
      <c r="J72" s="75"/>
      <c r="K72" s="51"/>
      <c r="L72" s="52"/>
      <c r="M72" s="85"/>
      <c r="N72" s="49"/>
      <c r="O72" s="50"/>
      <c r="P72" s="75"/>
      <c r="Q72" s="51"/>
      <c r="R72" s="52"/>
      <c r="S72" s="85"/>
      <c r="T72" s="49"/>
      <c r="U72" s="50"/>
      <c r="V72" s="75"/>
      <c r="W72" s="51"/>
      <c r="X72" s="52"/>
      <c r="Y72" s="85"/>
      <c r="Z72" s="49"/>
      <c r="AA72" s="50"/>
      <c r="AB72" s="75"/>
      <c r="AC72" s="51"/>
      <c r="AD72" s="52"/>
      <c r="AE72" s="85"/>
      <c r="AF72" s="49"/>
      <c r="AG72" s="50"/>
      <c r="AH72" s="75"/>
      <c r="AI72" s="51"/>
      <c r="AJ72" s="52"/>
      <c r="AK72" s="85"/>
      <c r="AL72" s="49"/>
      <c r="AM72" s="50"/>
      <c r="AN72" s="75"/>
      <c r="AO72" s="51"/>
      <c r="AP72" s="52"/>
      <c r="AR72" s="49"/>
      <c r="AS72" s="50"/>
      <c r="AT72" s="75"/>
      <c r="AU72" s="51"/>
      <c r="AV72" s="52"/>
      <c r="AW72" s="85"/>
      <c r="AX72" s="49"/>
      <c r="AY72" s="50"/>
      <c r="AZ72" s="75"/>
      <c r="BA72" s="51"/>
      <c r="BB72" s="52"/>
      <c r="BC72" s="85"/>
      <c r="BD72" s="49"/>
      <c r="BE72" s="50"/>
      <c r="BF72" s="75"/>
      <c r="BG72" s="51"/>
      <c r="BH72" s="52"/>
      <c r="BI72" s="85"/>
      <c r="BJ72" s="49"/>
      <c r="BK72" s="50"/>
      <c r="BL72" s="75"/>
      <c r="BM72" s="51"/>
      <c r="BN72" s="52"/>
      <c r="BO72" s="85"/>
      <c r="BP72" s="49"/>
      <c r="BQ72" s="50"/>
      <c r="BR72" s="75"/>
      <c r="BS72" s="51"/>
      <c r="BT72" s="52"/>
      <c r="BU72" s="85"/>
      <c r="BV72" s="49"/>
      <c r="BW72" s="50"/>
      <c r="BX72" s="75"/>
      <c r="BY72" s="51"/>
      <c r="BZ72" s="52"/>
      <c r="CA72" s="85"/>
      <c r="CB72" s="49"/>
      <c r="CC72" s="50"/>
      <c r="CD72" s="75"/>
      <c r="CE72" s="51"/>
      <c r="CF72" s="52"/>
      <c r="CG72" s="36"/>
      <c r="CH72" s="49"/>
      <c r="CI72" s="50"/>
      <c r="CJ72" s="75"/>
      <c r="CK72" s="51"/>
      <c r="CL72" s="52"/>
      <c r="CM72" s="85"/>
      <c r="CN72" s="49"/>
      <c r="CO72" s="50"/>
      <c r="CP72" s="75"/>
      <c r="CQ72" s="51"/>
      <c r="CR72" s="52"/>
      <c r="CS72" s="85"/>
      <c r="CT72" s="49"/>
      <c r="CU72" s="50"/>
      <c r="CV72" s="75"/>
      <c r="CW72" s="51"/>
      <c r="CX72" s="52"/>
      <c r="CY72" s="85"/>
      <c r="CZ72" s="49"/>
      <c r="DA72" s="50"/>
      <c r="DB72" s="75"/>
      <c r="DC72" s="51"/>
      <c r="DD72" s="52"/>
      <c r="DE72" s="85"/>
      <c r="DF72" s="49"/>
      <c r="DG72" s="50"/>
      <c r="DH72" s="75"/>
      <c r="DI72" s="51"/>
      <c r="DJ72" s="52"/>
      <c r="DK72" s="85"/>
      <c r="DL72" s="49"/>
      <c r="DM72" s="50"/>
      <c r="DN72" s="75"/>
      <c r="DO72" s="51"/>
      <c r="DP72" s="52"/>
      <c r="DQ72" s="85"/>
      <c r="DR72" s="49"/>
      <c r="DS72" s="50"/>
      <c r="DT72" s="75"/>
      <c r="DU72" s="51"/>
      <c r="DV72" s="52"/>
      <c r="DW72" s="36"/>
      <c r="DX72" s="49"/>
      <c r="DY72" s="50"/>
      <c r="DZ72" s="75"/>
      <c r="EA72" s="51"/>
      <c r="EB72" s="52"/>
      <c r="EC72" s="85"/>
      <c r="ED72" s="49"/>
      <c r="EE72" s="50"/>
      <c r="EF72" s="75"/>
      <c r="EG72" s="51"/>
      <c r="EH72" s="52"/>
      <c r="EI72" s="85"/>
      <c r="EJ72" s="49"/>
      <c r="EK72" s="50"/>
      <c r="EL72" s="75"/>
      <c r="EM72" s="51"/>
      <c r="EN72" s="52"/>
      <c r="EO72" s="85"/>
      <c r="EP72" s="49"/>
      <c r="EQ72" s="50"/>
      <c r="ER72" s="75"/>
      <c r="ES72" s="51"/>
      <c r="ET72" s="52"/>
      <c r="EU72" s="85"/>
      <c r="EV72" s="49"/>
      <c r="EW72" s="50"/>
      <c r="EX72" s="75"/>
      <c r="EY72" s="51"/>
      <c r="EZ72" s="52"/>
      <c r="FA72" s="85"/>
      <c r="FB72" s="49"/>
      <c r="FC72" s="50"/>
      <c r="FD72" s="75"/>
      <c r="FE72" s="51"/>
      <c r="FF72" s="52"/>
      <c r="FG72" s="85"/>
      <c r="FH72" s="49"/>
      <c r="FI72" s="50"/>
      <c r="FJ72" s="75"/>
      <c r="FK72" s="51"/>
      <c r="FL72" s="52"/>
      <c r="FM72" s="11"/>
      <c r="FN72" s="95"/>
    </row>
    <row r="73" spans="2:170" s="93" customFormat="1" ht="13.5" customHeight="1" x14ac:dyDescent="0.2">
      <c r="B73" s="49"/>
      <c r="C73" s="50"/>
      <c r="D73" s="75"/>
      <c r="E73" s="51"/>
      <c r="F73" s="52"/>
      <c r="G73" s="85"/>
      <c r="H73" s="49"/>
      <c r="I73" s="50"/>
      <c r="J73" s="75"/>
      <c r="K73" s="51"/>
      <c r="L73" s="52"/>
      <c r="M73" s="85"/>
      <c r="N73" s="49"/>
      <c r="O73" s="50"/>
      <c r="P73" s="75"/>
      <c r="Q73" s="51"/>
      <c r="R73" s="52"/>
      <c r="S73" s="85"/>
      <c r="T73" s="49"/>
      <c r="U73" s="50"/>
      <c r="V73" s="75"/>
      <c r="W73" s="51"/>
      <c r="X73" s="52"/>
      <c r="Y73" s="85"/>
      <c r="Z73" s="49"/>
      <c r="AA73" s="50"/>
      <c r="AB73" s="75"/>
      <c r="AC73" s="51"/>
      <c r="AD73" s="52"/>
      <c r="AE73" s="85"/>
      <c r="AF73" s="49"/>
      <c r="AG73" s="50"/>
      <c r="AH73" s="75"/>
      <c r="AI73" s="51"/>
      <c r="AJ73" s="52"/>
      <c r="AK73" s="85"/>
      <c r="AL73" s="49"/>
      <c r="AM73" s="50"/>
      <c r="AN73" s="75"/>
      <c r="AO73" s="51"/>
      <c r="AP73" s="52"/>
      <c r="AR73" s="49"/>
      <c r="AS73" s="50"/>
      <c r="AT73" s="75"/>
      <c r="AU73" s="51"/>
      <c r="AV73" s="52"/>
      <c r="AW73" s="85"/>
      <c r="AX73" s="49"/>
      <c r="AY73" s="50"/>
      <c r="AZ73" s="75"/>
      <c r="BA73" s="51"/>
      <c r="BB73" s="52"/>
      <c r="BC73" s="85"/>
      <c r="BD73" s="49"/>
      <c r="BE73" s="50"/>
      <c r="BF73" s="75"/>
      <c r="BG73" s="51"/>
      <c r="BH73" s="52"/>
      <c r="BI73" s="85"/>
      <c r="BJ73" s="49"/>
      <c r="BK73" s="50"/>
      <c r="BL73" s="75"/>
      <c r="BM73" s="51"/>
      <c r="BN73" s="52"/>
      <c r="BO73" s="85"/>
      <c r="BP73" s="49"/>
      <c r="BQ73" s="50"/>
      <c r="BR73" s="75"/>
      <c r="BS73" s="51"/>
      <c r="BT73" s="52"/>
      <c r="BU73" s="85"/>
      <c r="BV73" s="49"/>
      <c r="BW73" s="50"/>
      <c r="BX73" s="75"/>
      <c r="BY73" s="51"/>
      <c r="BZ73" s="52"/>
      <c r="CA73" s="85"/>
      <c r="CB73" s="49"/>
      <c r="CC73" s="50"/>
      <c r="CD73" s="75"/>
      <c r="CE73" s="51"/>
      <c r="CF73" s="52"/>
      <c r="CG73" s="36"/>
      <c r="CH73" s="49"/>
      <c r="CI73" s="50"/>
      <c r="CJ73" s="75"/>
      <c r="CK73" s="51"/>
      <c r="CL73" s="52"/>
      <c r="CM73" s="85"/>
      <c r="CN73" s="49"/>
      <c r="CO73" s="50"/>
      <c r="CP73" s="75"/>
      <c r="CQ73" s="51"/>
      <c r="CR73" s="52"/>
      <c r="CS73" s="85"/>
      <c r="CT73" s="49"/>
      <c r="CU73" s="50"/>
      <c r="CV73" s="75"/>
      <c r="CW73" s="51"/>
      <c r="CX73" s="52"/>
      <c r="CY73" s="85"/>
      <c r="CZ73" s="49"/>
      <c r="DA73" s="50"/>
      <c r="DB73" s="75"/>
      <c r="DC73" s="51"/>
      <c r="DD73" s="52"/>
      <c r="DE73" s="85"/>
      <c r="DF73" s="49"/>
      <c r="DG73" s="50"/>
      <c r="DH73" s="75"/>
      <c r="DI73" s="51"/>
      <c r="DJ73" s="52"/>
      <c r="DK73" s="85"/>
      <c r="DL73" s="49"/>
      <c r="DM73" s="50"/>
      <c r="DN73" s="75"/>
      <c r="DO73" s="51"/>
      <c r="DP73" s="52"/>
      <c r="DQ73" s="85"/>
      <c r="DR73" s="49"/>
      <c r="DS73" s="50"/>
      <c r="DT73" s="75"/>
      <c r="DU73" s="51"/>
      <c r="DV73" s="52"/>
      <c r="DW73" s="36"/>
      <c r="DX73" s="49"/>
      <c r="DY73" s="50"/>
      <c r="DZ73" s="75"/>
      <c r="EA73" s="51"/>
      <c r="EB73" s="52"/>
      <c r="EC73" s="85"/>
      <c r="ED73" s="49"/>
      <c r="EE73" s="50"/>
      <c r="EF73" s="75"/>
      <c r="EG73" s="51"/>
      <c r="EH73" s="52"/>
      <c r="EI73" s="85"/>
      <c r="EJ73" s="49"/>
      <c r="EK73" s="50"/>
      <c r="EL73" s="75"/>
      <c r="EM73" s="51"/>
      <c r="EN73" s="52"/>
      <c r="EO73" s="85"/>
      <c r="EP73" s="49"/>
      <c r="EQ73" s="50"/>
      <c r="ER73" s="75"/>
      <c r="ES73" s="51"/>
      <c r="ET73" s="52"/>
      <c r="EU73" s="85"/>
      <c r="EV73" s="49"/>
      <c r="EW73" s="50"/>
      <c r="EX73" s="75"/>
      <c r="EY73" s="51"/>
      <c r="EZ73" s="52"/>
      <c r="FA73" s="85"/>
      <c r="FB73" s="49"/>
      <c r="FC73" s="50"/>
      <c r="FD73" s="75"/>
      <c r="FE73" s="51"/>
      <c r="FF73" s="52"/>
      <c r="FG73" s="85"/>
      <c r="FH73" s="49"/>
      <c r="FI73" s="50"/>
      <c r="FJ73" s="75"/>
      <c r="FK73" s="51"/>
      <c r="FL73" s="52"/>
      <c r="FM73" s="11"/>
      <c r="FN73" s="95"/>
    </row>
    <row r="74" spans="2:170" s="93" customFormat="1" ht="13.5" customHeight="1" x14ac:dyDescent="0.2">
      <c r="B74" s="49"/>
      <c r="C74" s="50"/>
      <c r="D74" s="75"/>
      <c r="E74" s="51"/>
      <c r="F74" s="52"/>
      <c r="G74" s="85"/>
      <c r="H74" s="49"/>
      <c r="I74" s="50"/>
      <c r="J74" s="75"/>
      <c r="K74" s="51"/>
      <c r="L74" s="52"/>
      <c r="M74" s="85"/>
      <c r="N74" s="49"/>
      <c r="O74" s="50"/>
      <c r="P74" s="75"/>
      <c r="Q74" s="51"/>
      <c r="R74" s="52"/>
      <c r="S74" s="85"/>
      <c r="T74" s="49"/>
      <c r="U74" s="50"/>
      <c r="V74" s="75"/>
      <c r="W74" s="51"/>
      <c r="X74" s="52"/>
      <c r="Y74" s="85"/>
      <c r="Z74" s="49"/>
      <c r="AA74" s="50"/>
      <c r="AB74" s="75"/>
      <c r="AC74" s="51"/>
      <c r="AD74" s="52"/>
      <c r="AE74" s="85"/>
      <c r="AF74" s="49"/>
      <c r="AG74" s="50"/>
      <c r="AH74" s="75"/>
      <c r="AI74" s="51"/>
      <c r="AJ74" s="52"/>
      <c r="AK74" s="85"/>
      <c r="AL74" s="49"/>
      <c r="AM74" s="50"/>
      <c r="AN74" s="75"/>
      <c r="AO74" s="51"/>
      <c r="AP74" s="52"/>
      <c r="AR74" s="49"/>
      <c r="AS74" s="50"/>
      <c r="AT74" s="75"/>
      <c r="AU74" s="51"/>
      <c r="AV74" s="52"/>
      <c r="AW74" s="85"/>
      <c r="AX74" s="49"/>
      <c r="AY74" s="50"/>
      <c r="AZ74" s="75"/>
      <c r="BA74" s="51"/>
      <c r="BB74" s="52"/>
      <c r="BC74" s="85"/>
      <c r="BD74" s="49"/>
      <c r="BE74" s="50"/>
      <c r="BF74" s="75"/>
      <c r="BG74" s="51"/>
      <c r="BH74" s="52"/>
      <c r="BI74" s="85"/>
      <c r="BJ74" s="49"/>
      <c r="BK74" s="50"/>
      <c r="BL74" s="75"/>
      <c r="BM74" s="51"/>
      <c r="BN74" s="52"/>
      <c r="BO74" s="85"/>
      <c r="BP74" s="49"/>
      <c r="BQ74" s="50"/>
      <c r="BR74" s="75"/>
      <c r="BS74" s="51"/>
      <c r="BT74" s="52"/>
      <c r="BU74" s="85"/>
      <c r="BV74" s="49"/>
      <c r="BW74" s="50"/>
      <c r="BX74" s="75"/>
      <c r="BY74" s="51"/>
      <c r="BZ74" s="52"/>
      <c r="CA74" s="85"/>
      <c r="CB74" s="49"/>
      <c r="CC74" s="50"/>
      <c r="CD74" s="75"/>
      <c r="CE74" s="51"/>
      <c r="CF74" s="52"/>
      <c r="CG74" s="36"/>
      <c r="CH74" s="49"/>
      <c r="CI74" s="50"/>
      <c r="CJ74" s="75"/>
      <c r="CK74" s="51"/>
      <c r="CL74" s="52"/>
      <c r="CM74" s="85"/>
      <c r="CN74" s="49"/>
      <c r="CO74" s="50"/>
      <c r="CP74" s="75"/>
      <c r="CQ74" s="51"/>
      <c r="CR74" s="52"/>
      <c r="CS74" s="85"/>
      <c r="CT74" s="49"/>
      <c r="CU74" s="50"/>
      <c r="CV74" s="75"/>
      <c r="CW74" s="51"/>
      <c r="CX74" s="52"/>
      <c r="CY74" s="85"/>
      <c r="CZ74" s="49"/>
      <c r="DA74" s="50"/>
      <c r="DB74" s="75"/>
      <c r="DC74" s="51"/>
      <c r="DD74" s="52"/>
      <c r="DE74" s="85"/>
      <c r="DF74" s="49"/>
      <c r="DG74" s="50"/>
      <c r="DH74" s="75"/>
      <c r="DI74" s="51"/>
      <c r="DJ74" s="52"/>
      <c r="DK74" s="85"/>
      <c r="DL74" s="49"/>
      <c r="DM74" s="50"/>
      <c r="DN74" s="75"/>
      <c r="DO74" s="51"/>
      <c r="DP74" s="52"/>
      <c r="DQ74" s="85"/>
      <c r="DR74" s="49"/>
      <c r="DS74" s="50"/>
      <c r="DT74" s="75"/>
      <c r="DU74" s="51"/>
      <c r="DV74" s="52"/>
      <c r="DW74" s="36"/>
      <c r="DX74" s="49"/>
      <c r="DY74" s="50"/>
      <c r="DZ74" s="75"/>
      <c r="EA74" s="51"/>
      <c r="EB74" s="52"/>
      <c r="EC74" s="85"/>
      <c r="ED74" s="49"/>
      <c r="EE74" s="50"/>
      <c r="EF74" s="75"/>
      <c r="EG74" s="51"/>
      <c r="EH74" s="52"/>
      <c r="EI74" s="85"/>
      <c r="EJ74" s="49"/>
      <c r="EK74" s="50"/>
      <c r="EL74" s="75"/>
      <c r="EM74" s="51"/>
      <c r="EN74" s="52"/>
      <c r="EO74" s="85"/>
      <c r="EP74" s="49"/>
      <c r="EQ74" s="50"/>
      <c r="ER74" s="75"/>
      <c r="ES74" s="51"/>
      <c r="ET74" s="52"/>
      <c r="EU74" s="85"/>
      <c r="EV74" s="49"/>
      <c r="EW74" s="50"/>
      <c r="EX74" s="75"/>
      <c r="EY74" s="51"/>
      <c r="EZ74" s="52"/>
      <c r="FA74" s="85"/>
      <c r="FB74" s="49"/>
      <c r="FC74" s="50"/>
      <c r="FD74" s="75"/>
      <c r="FE74" s="51"/>
      <c r="FF74" s="52"/>
      <c r="FG74" s="85"/>
      <c r="FH74" s="49"/>
      <c r="FI74" s="50"/>
      <c r="FJ74" s="75"/>
      <c r="FK74" s="51"/>
      <c r="FL74" s="52"/>
      <c r="FM74" s="11"/>
      <c r="FN74" s="95"/>
    </row>
    <row r="75" spans="2:170" s="93" customFormat="1" ht="13.5" customHeight="1" x14ac:dyDescent="0.2">
      <c r="B75" s="49"/>
      <c r="C75" s="50"/>
      <c r="D75" s="75"/>
      <c r="E75" s="51"/>
      <c r="F75" s="52"/>
      <c r="G75" s="85"/>
      <c r="H75" s="49"/>
      <c r="I75" s="50"/>
      <c r="J75" s="75"/>
      <c r="K75" s="51"/>
      <c r="L75" s="52"/>
      <c r="M75" s="85"/>
      <c r="N75" s="49"/>
      <c r="O75" s="50"/>
      <c r="P75" s="75"/>
      <c r="Q75" s="51"/>
      <c r="R75" s="52"/>
      <c r="S75" s="85"/>
      <c r="T75" s="49"/>
      <c r="U75" s="50"/>
      <c r="V75" s="75"/>
      <c r="W75" s="51"/>
      <c r="X75" s="52"/>
      <c r="Y75" s="85"/>
      <c r="Z75" s="49"/>
      <c r="AA75" s="50"/>
      <c r="AB75" s="75"/>
      <c r="AC75" s="51"/>
      <c r="AD75" s="52"/>
      <c r="AE75" s="85"/>
      <c r="AF75" s="49"/>
      <c r="AG75" s="50"/>
      <c r="AH75" s="75"/>
      <c r="AI75" s="51"/>
      <c r="AJ75" s="52"/>
      <c r="AK75" s="85"/>
      <c r="AL75" s="49"/>
      <c r="AM75" s="50"/>
      <c r="AN75" s="75"/>
      <c r="AO75" s="51"/>
      <c r="AP75" s="52"/>
      <c r="AR75" s="49"/>
      <c r="AS75" s="50"/>
      <c r="AT75" s="75"/>
      <c r="AU75" s="51"/>
      <c r="AV75" s="52"/>
      <c r="AW75" s="85"/>
      <c r="AX75" s="49"/>
      <c r="AY75" s="50"/>
      <c r="AZ75" s="75"/>
      <c r="BA75" s="51"/>
      <c r="BB75" s="52"/>
      <c r="BC75" s="85"/>
      <c r="BD75" s="49"/>
      <c r="BE75" s="50"/>
      <c r="BF75" s="75"/>
      <c r="BG75" s="51"/>
      <c r="BH75" s="52"/>
      <c r="BI75" s="85"/>
      <c r="BJ75" s="49"/>
      <c r="BK75" s="50"/>
      <c r="BL75" s="75"/>
      <c r="BM75" s="51"/>
      <c r="BN75" s="52"/>
      <c r="BO75" s="85"/>
      <c r="BP75" s="49"/>
      <c r="BQ75" s="50"/>
      <c r="BR75" s="75"/>
      <c r="BS75" s="51"/>
      <c r="BT75" s="52"/>
      <c r="BU75" s="85"/>
      <c r="BV75" s="49"/>
      <c r="BW75" s="50"/>
      <c r="BX75" s="75"/>
      <c r="BY75" s="51"/>
      <c r="BZ75" s="52"/>
      <c r="CA75" s="85"/>
      <c r="CB75" s="49"/>
      <c r="CC75" s="50"/>
      <c r="CD75" s="75"/>
      <c r="CE75" s="51"/>
      <c r="CF75" s="52"/>
      <c r="CG75" s="36"/>
      <c r="CH75" s="49"/>
      <c r="CI75" s="50"/>
      <c r="CJ75" s="75"/>
      <c r="CK75" s="51"/>
      <c r="CL75" s="52"/>
      <c r="CM75" s="85"/>
      <c r="CN75" s="49"/>
      <c r="CO75" s="50"/>
      <c r="CP75" s="75"/>
      <c r="CQ75" s="51"/>
      <c r="CR75" s="52"/>
      <c r="CS75" s="85"/>
      <c r="CT75" s="49"/>
      <c r="CU75" s="50"/>
      <c r="CV75" s="75"/>
      <c r="CW75" s="51"/>
      <c r="CX75" s="52"/>
      <c r="CY75" s="85"/>
      <c r="CZ75" s="49"/>
      <c r="DA75" s="50"/>
      <c r="DB75" s="75"/>
      <c r="DC75" s="51"/>
      <c r="DD75" s="52"/>
      <c r="DE75" s="85"/>
      <c r="DF75" s="49"/>
      <c r="DG75" s="50"/>
      <c r="DH75" s="75"/>
      <c r="DI75" s="51"/>
      <c r="DJ75" s="52"/>
      <c r="DK75" s="85"/>
      <c r="DL75" s="49"/>
      <c r="DM75" s="50"/>
      <c r="DN75" s="75"/>
      <c r="DO75" s="51"/>
      <c r="DP75" s="52"/>
      <c r="DQ75" s="85"/>
      <c r="DR75" s="49"/>
      <c r="DS75" s="50"/>
      <c r="DT75" s="75"/>
      <c r="DU75" s="51"/>
      <c r="DV75" s="52"/>
      <c r="DW75" s="36"/>
      <c r="DX75" s="49"/>
      <c r="DY75" s="50"/>
      <c r="DZ75" s="75"/>
      <c r="EA75" s="51"/>
      <c r="EB75" s="52"/>
      <c r="EC75" s="85"/>
      <c r="ED75" s="49"/>
      <c r="EE75" s="50"/>
      <c r="EF75" s="75"/>
      <c r="EG75" s="51"/>
      <c r="EH75" s="52"/>
      <c r="EI75" s="85"/>
      <c r="EJ75" s="49"/>
      <c r="EK75" s="50"/>
      <c r="EL75" s="75"/>
      <c r="EM75" s="51"/>
      <c r="EN75" s="52"/>
      <c r="EO75" s="85"/>
      <c r="EP75" s="49"/>
      <c r="EQ75" s="50"/>
      <c r="ER75" s="75"/>
      <c r="ES75" s="51"/>
      <c r="ET75" s="52"/>
      <c r="EU75" s="85"/>
      <c r="EV75" s="49"/>
      <c r="EW75" s="50"/>
      <c r="EX75" s="75"/>
      <c r="EY75" s="51"/>
      <c r="EZ75" s="52"/>
      <c r="FA75" s="85"/>
      <c r="FB75" s="49"/>
      <c r="FC75" s="50"/>
      <c r="FD75" s="75"/>
      <c r="FE75" s="51"/>
      <c r="FF75" s="52"/>
      <c r="FG75" s="85"/>
      <c r="FH75" s="49"/>
      <c r="FI75" s="50"/>
      <c r="FJ75" s="75"/>
      <c r="FK75" s="51"/>
      <c r="FL75" s="52"/>
      <c r="FM75" s="11"/>
      <c r="FN75" s="95"/>
    </row>
    <row r="76" spans="2:170" s="93" customFormat="1" ht="13.5" customHeight="1" x14ac:dyDescent="0.2">
      <c r="B76" s="49"/>
      <c r="C76" s="50"/>
      <c r="D76" s="75"/>
      <c r="E76" s="51"/>
      <c r="F76" s="52"/>
      <c r="G76" s="85"/>
      <c r="H76" s="49"/>
      <c r="I76" s="50"/>
      <c r="J76" s="75"/>
      <c r="K76" s="51"/>
      <c r="L76" s="52"/>
      <c r="M76" s="85"/>
      <c r="N76" s="97"/>
      <c r="O76" s="50"/>
      <c r="P76" s="50"/>
      <c r="Q76" s="51"/>
      <c r="R76" s="98"/>
      <c r="S76" s="85"/>
      <c r="T76" s="49"/>
      <c r="U76" s="50"/>
      <c r="V76" s="75"/>
      <c r="W76" s="51"/>
      <c r="X76" s="52"/>
      <c r="Y76" s="85"/>
      <c r="Z76" s="49"/>
      <c r="AA76" s="50"/>
      <c r="AB76" s="75"/>
      <c r="AC76" s="51"/>
      <c r="AD76" s="52"/>
      <c r="AE76" s="85"/>
      <c r="AF76" s="49"/>
      <c r="AG76" s="50"/>
      <c r="AH76" s="75"/>
      <c r="AI76" s="51"/>
      <c r="AJ76" s="52"/>
      <c r="AK76" s="85"/>
      <c r="AL76" s="49"/>
      <c r="AM76" s="50"/>
      <c r="AN76" s="75"/>
      <c r="AO76" s="51"/>
      <c r="AP76" s="52"/>
      <c r="AR76" s="49"/>
      <c r="AS76" s="50"/>
      <c r="AT76" s="75"/>
      <c r="AU76" s="51"/>
      <c r="AV76" s="52"/>
      <c r="AW76" s="85"/>
      <c r="AX76" s="49"/>
      <c r="AY76" s="50"/>
      <c r="AZ76" s="75"/>
      <c r="BA76" s="51"/>
      <c r="BB76" s="52"/>
      <c r="BC76" s="85"/>
      <c r="BD76" s="97"/>
      <c r="BE76" s="50"/>
      <c r="BF76" s="50"/>
      <c r="BG76" s="51"/>
      <c r="BH76" s="98"/>
      <c r="BI76" s="85"/>
      <c r="BJ76" s="49"/>
      <c r="BK76" s="50"/>
      <c r="BL76" s="75"/>
      <c r="BM76" s="51"/>
      <c r="BN76" s="52"/>
      <c r="BO76" s="85"/>
      <c r="BP76" s="49"/>
      <c r="BQ76" s="50"/>
      <c r="BR76" s="75"/>
      <c r="BS76" s="51"/>
      <c r="BT76" s="52"/>
      <c r="BU76" s="85"/>
      <c r="BV76" s="49"/>
      <c r="BW76" s="50"/>
      <c r="BX76" s="75"/>
      <c r="BY76" s="51"/>
      <c r="BZ76" s="52"/>
      <c r="CA76" s="85"/>
      <c r="CB76" s="49"/>
      <c r="CC76" s="50"/>
      <c r="CD76" s="75"/>
      <c r="CE76" s="51"/>
      <c r="CF76" s="52"/>
      <c r="CG76" s="36"/>
      <c r="CH76" s="49"/>
      <c r="CI76" s="50"/>
      <c r="CJ76" s="75"/>
      <c r="CK76" s="51"/>
      <c r="CL76" s="52"/>
      <c r="CM76" s="85"/>
      <c r="CN76" s="49"/>
      <c r="CO76" s="50"/>
      <c r="CP76" s="75"/>
      <c r="CQ76" s="51"/>
      <c r="CR76" s="52"/>
      <c r="CS76" s="85"/>
      <c r="CT76" s="97"/>
      <c r="CU76" s="50"/>
      <c r="CV76" s="50"/>
      <c r="CW76" s="51"/>
      <c r="CX76" s="98"/>
      <c r="CY76" s="85"/>
      <c r="CZ76" s="49"/>
      <c r="DA76" s="50"/>
      <c r="DB76" s="75"/>
      <c r="DC76" s="51"/>
      <c r="DD76" s="52"/>
      <c r="DE76" s="85"/>
      <c r="DF76" s="49"/>
      <c r="DG76" s="50"/>
      <c r="DH76" s="75"/>
      <c r="DI76" s="51"/>
      <c r="DJ76" s="52"/>
      <c r="DK76" s="85"/>
      <c r="DL76" s="49"/>
      <c r="DM76" s="50"/>
      <c r="DN76" s="75"/>
      <c r="DO76" s="51"/>
      <c r="DP76" s="52"/>
      <c r="DQ76" s="85"/>
      <c r="DR76" s="49"/>
      <c r="DS76" s="50"/>
      <c r="DT76" s="75"/>
      <c r="DU76" s="51"/>
      <c r="DV76" s="52"/>
      <c r="DW76" s="36"/>
      <c r="DX76" s="49"/>
      <c r="DY76" s="50"/>
      <c r="DZ76" s="75"/>
      <c r="EA76" s="51"/>
      <c r="EB76" s="52"/>
      <c r="EC76" s="85"/>
      <c r="ED76" s="49"/>
      <c r="EE76" s="50"/>
      <c r="EF76" s="75"/>
      <c r="EG76" s="51"/>
      <c r="EH76" s="52"/>
      <c r="EI76" s="85"/>
      <c r="EJ76" s="97"/>
      <c r="EK76" s="50"/>
      <c r="EL76" s="50"/>
      <c r="EM76" s="51"/>
      <c r="EN76" s="98"/>
      <c r="EO76" s="85"/>
      <c r="EP76" s="49"/>
      <c r="EQ76" s="50"/>
      <c r="ER76" s="75"/>
      <c r="ES76" s="51"/>
      <c r="ET76" s="52"/>
      <c r="EU76" s="85"/>
      <c r="EV76" s="49"/>
      <c r="EW76" s="50"/>
      <c r="EX76" s="75"/>
      <c r="EY76" s="51"/>
      <c r="EZ76" s="52"/>
      <c r="FA76" s="85"/>
      <c r="FB76" s="49"/>
      <c r="FC76" s="50"/>
      <c r="FD76" s="75"/>
      <c r="FE76" s="51"/>
      <c r="FF76" s="52"/>
      <c r="FG76" s="85"/>
      <c r="FH76" s="49"/>
      <c r="FI76" s="50"/>
      <c r="FJ76" s="75"/>
      <c r="FK76" s="51"/>
      <c r="FL76" s="52"/>
      <c r="FM76" s="11"/>
      <c r="FN76" s="95"/>
    </row>
    <row r="77" spans="2:170" s="93" customFormat="1" ht="13.5" customHeight="1" x14ac:dyDescent="0.2">
      <c r="B77" s="31"/>
      <c r="C77" s="32"/>
      <c r="D77" s="33"/>
      <c r="E77" s="34"/>
      <c r="F77" s="35"/>
      <c r="G77" s="36"/>
      <c r="H77" s="31"/>
      <c r="I77" s="32"/>
      <c r="J77" s="33"/>
      <c r="K77" s="34"/>
      <c r="L77" s="35"/>
      <c r="M77" s="36"/>
      <c r="N77" s="54"/>
      <c r="O77" s="42"/>
      <c r="P77" s="43"/>
      <c r="Q77" s="55"/>
      <c r="R77" s="44"/>
      <c r="S77" s="36"/>
      <c r="T77" s="31"/>
      <c r="U77" s="32"/>
      <c r="V77" s="33"/>
      <c r="W77" s="34"/>
      <c r="X77" s="35"/>
      <c r="Y77" s="36"/>
      <c r="Z77" s="31"/>
      <c r="AA77" s="32"/>
      <c r="AB77" s="33"/>
      <c r="AC77" s="34"/>
      <c r="AD77" s="35"/>
      <c r="AE77" s="36"/>
      <c r="AF77" s="31"/>
      <c r="AG77" s="32"/>
      <c r="AH77" s="33"/>
      <c r="AI77" s="34"/>
      <c r="AJ77" s="35"/>
      <c r="AK77" s="36"/>
      <c r="AL77" s="31"/>
      <c r="AM77" s="32"/>
      <c r="AN77" s="33"/>
      <c r="AO77" s="34"/>
      <c r="AP77" s="35"/>
      <c r="AR77" s="31"/>
      <c r="AS77" s="32"/>
      <c r="AT77" s="33"/>
      <c r="AU77" s="34"/>
      <c r="AV77" s="35"/>
      <c r="AW77" s="36"/>
      <c r="AX77" s="31"/>
      <c r="AY77" s="32"/>
      <c r="AZ77" s="33"/>
      <c r="BA77" s="34"/>
      <c r="BB77" s="35"/>
      <c r="BC77" s="36"/>
      <c r="BD77" s="54"/>
      <c r="BE77" s="42"/>
      <c r="BF77" s="43"/>
      <c r="BG77" s="55"/>
      <c r="BH77" s="44"/>
      <c r="BI77" s="36"/>
      <c r="BJ77" s="31"/>
      <c r="BK77" s="32"/>
      <c r="BL77" s="33"/>
      <c r="BM77" s="34"/>
      <c r="BN77" s="35"/>
      <c r="BO77" s="36"/>
      <c r="BP77" s="31"/>
      <c r="BQ77" s="32"/>
      <c r="BR77" s="33"/>
      <c r="BS77" s="34"/>
      <c r="BT77" s="35"/>
      <c r="BU77" s="36"/>
      <c r="BV77" s="31"/>
      <c r="BW77" s="32"/>
      <c r="BX77" s="33"/>
      <c r="BY77" s="34"/>
      <c r="BZ77" s="35"/>
      <c r="CA77" s="36"/>
      <c r="CB77" s="31"/>
      <c r="CC77" s="32"/>
      <c r="CD77" s="33"/>
      <c r="CE77" s="34"/>
      <c r="CF77" s="35"/>
      <c r="CG77" s="36"/>
      <c r="CH77" s="31"/>
      <c r="CI77" s="32"/>
      <c r="CJ77" s="33"/>
      <c r="CK77" s="34"/>
      <c r="CL77" s="35"/>
      <c r="CM77" s="36"/>
      <c r="CN77" s="31"/>
      <c r="CO77" s="32"/>
      <c r="CP77" s="33"/>
      <c r="CQ77" s="34"/>
      <c r="CR77" s="35"/>
      <c r="CS77" s="36"/>
      <c r="CT77" s="54"/>
      <c r="CU77" s="42"/>
      <c r="CV77" s="43"/>
      <c r="CW77" s="55"/>
      <c r="CX77" s="44"/>
      <c r="CY77" s="36"/>
      <c r="CZ77" s="31"/>
      <c r="DA77" s="32"/>
      <c r="DB77" s="33"/>
      <c r="DC77" s="34"/>
      <c r="DD77" s="35"/>
      <c r="DE77" s="36"/>
      <c r="DF77" s="31"/>
      <c r="DG77" s="32"/>
      <c r="DH77" s="33"/>
      <c r="DI77" s="34"/>
      <c r="DJ77" s="35"/>
      <c r="DK77" s="36"/>
      <c r="DL77" s="31"/>
      <c r="DM77" s="32"/>
      <c r="DN77" s="33"/>
      <c r="DO77" s="34"/>
      <c r="DP77" s="35"/>
      <c r="DQ77" s="36"/>
      <c r="DR77" s="31"/>
      <c r="DS77" s="32"/>
      <c r="DT77" s="33"/>
      <c r="DU77" s="34"/>
      <c r="DV77" s="35"/>
      <c r="DW77" s="36"/>
      <c r="DX77" s="31"/>
      <c r="DY77" s="32"/>
      <c r="DZ77" s="33"/>
      <c r="EA77" s="34"/>
      <c r="EB77" s="35"/>
      <c r="EC77" s="36"/>
      <c r="ED77" s="31"/>
      <c r="EE77" s="32"/>
      <c r="EF77" s="33"/>
      <c r="EG77" s="34"/>
      <c r="EH77" s="35"/>
      <c r="EI77" s="36"/>
      <c r="EJ77" s="54"/>
      <c r="EK77" s="42"/>
      <c r="EL77" s="43"/>
      <c r="EM77" s="55"/>
      <c r="EN77" s="44"/>
      <c r="EO77" s="36"/>
      <c r="EP77" s="31"/>
      <c r="EQ77" s="32"/>
      <c r="ER77" s="33"/>
      <c r="ES77" s="34"/>
      <c r="ET77" s="35"/>
      <c r="EU77" s="36"/>
      <c r="EV77" s="31"/>
      <c r="EW77" s="32"/>
      <c r="EX77" s="33"/>
      <c r="EY77" s="34"/>
      <c r="EZ77" s="35"/>
      <c r="FA77" s="36"/>
      <c r="FB77" s="31"/>
      <c r="FC77" s="32"/>
      <c r="FD77" s="33"/>
      <c r="FE77" s="34"/>
      <c r="FF77" s="35"/>
      <c r="FG77" s="36"/>
      <c r="FH77" s="31"/>
      <c r="FI77" s="32"/>
      <c r="FJ77" s="33"/>
      <c r="FK77" s="34"/>
      <c r="FL77" s="35"/>
      <c r="FM77" s="11"/>
      <c r="FN77" s="95"/>
    </row>
    <row r="78" spans="2:170" s="93" customFormat="1" ht="13.5" customHeight="1" x14ac:dyDescent="0.2">
      <c r="B78" s="31"/>
      <c r="C78" s="32"/>
      <c r="D78" s="33"/>
      <c r="E78" s="34"/>
      <c r="F78" s="35"/>
      <c r="G78" s="36"/>
      <c r="H78" s="31"/>
      <c r="I78" s="32"/>
      <c r="J78" s="33"/>
      <c r="K78" s="34"/>
      <c r="L78" s="35"/>
      <c r="M78" s="36"/>
      <c r="N78" s="31"/>
      <c r="O78" s="32"/>
      <c r="P78" s="33"/>
      <c r="Q78" s="34"/>
      <c r="R78" s="35"/>
      <c r="S78" s="36"/>
      <c r="T78" s="31"/>
      <c r="U78" s="32"/>
      <c r="V78" s="33"/>
      <c r="W78" s="34"/>
      <c r="X78" s="35"/>
      <c r="Y78" s="36"/>
      <c r="Z78" s="31"/>
      <c r="AA78" s="32"/>
      <c r="AB78" s="33"/>
      <c r="AC78" s="34"/>
      <c r="AD78" s="35"/>
      <c r="AE78" s="36"/>
      <c r="AF78" s="31"/>
      <c r="AG78" s="32"/>
      <c r="AH78" s="33"/>
      <c r="AI78" s="34"/>
      <c r="AJ78" s="35"/>
      <c r="AK78" s="36"/>
      <c r="AL78" s="31"/>
      <c r="AM78" s="32"/>
      <c r="AN78" s="33"/>
      <c r="AO78" s="34"/>
      <c r="AP78" s="35"/>
      <c r="AR78" s="31"/>
      <c r="AS78" s="32"/>
      <c r="AT78" s="33"/>
      <c r="AU78" s="34"/>
      <c r="AV78" s="35"/>
      <c r="AW78" s="36"/>
      <c r="AX78" s="31"/>
      <c r="AY78" s="32"/>
      <c r="AZ78" s="33"/>
      <c r="BA78" s="34"/>
      <c r="BB78" s="35"/>
      <c r="BC78" s="36"/>
      <c r="BD78" s="31"/>
      <c r="BE78" s="32"/>
      <c r="BF78" s="33"/>
      <c r="BG78" s="34"/>
      <c r="BH78" s="35"/>
      <c r="BI78" s="36"/>
      <c r="BJ78" s="31"/>
      <c r="BK78" s="32"/>
      <c r="BL78" s="33"/>
      <c r="BM78" s="34"/>
      <c r="BN78" s="35"/>
      <c r="BO78" s="36"/>
      <c r="BP78" s="31"/>
      <c r="BQ78" s="32"/>
      <c r="BR78" s="33"/>
      <c r="BS78" s="34"/>
      <c r="BT78" s="35"/>
      <c r="BU78" s="36"/>
      <c r="BV78" s="31"/>
      <c r="BW78" s="32"/>
      <c r="BX78" s="33"/>
      <c r="BY78" s="34"/>
      <c r="BZ78" s="35"/>
      <c r="CA78" s="36"/>
      <c r="CB78" s="31"/>
      <c r="CC78" s="32"/>
      <c r="CD78" s="33"/>
      <c r="CE78" s="34"/>
      <c r="CF78" s="35"/>
      <c r="CG78" s="36"/>
      <c r="CH78" s="31"/>
      <c r="CI78" s="32"/>
      <c r="CJ78" s="33"/>
      <c r="CK78" s="34"/>
      <c r="CL78" s="35"/>
      <c r="CM78" s="36"/>
      <c r="CN78" s="31"/>
      <c r="CO78" s="32"/>
      <c r="CP78" s="33"/>
      <c r="CQ78" s="34"/>
      <c r="CR78" s="35"/>
      <c r="CS78" s="36"/>
      <c r="CT78" s="31"/>
      <c r="CU78" s="32"/>
      <c r="CV78" s="33"/>
      <c r="CW78" s="34"/>
      <c r="CX78" s="35"/>
      <c r="CY78" s="36"/>
      <c r="CZ78" s="31"/>
      <c r="DA78" s="32"/>
      <c r="DB78" s="33"/>
      <c r="DC78" s="34"/>
      <c r="DD78" s="35"/>
      <c r="DE78" s="36"/>
      <c r="DF78" s="31"/>
      <c r="DG78" s="32"/>
      <c r="DH78" s="33"/>
      <c r="DI78" s="34"/>
      <c r="DJ78" s="35"/>
      <c r="DK78" s="36"/>
      <c r="DL78" s="31"/>
      <c r="DM78" s="32"/>
      <c r="DN78" s="33"/>
      <c r="DO78" s="34"/>
      <c r="DP78" s="35"/>
      <c r="DQ78" s="36"/>
      <c r="DR78" s="31"/>
      <c r="DS78" s="32"/>
      <c r="DT78" s="33"/>
      <c r="DU78" s="34"/>
      <c r="DV78" s="35"/>
      <c r="DW78" s="36"/>
      <c r="DX78" s="31"/>
      <c r="DY78" s="32"/>
      <c r="DZ78" s="33"/>
      <c r="EA78" s="34"/>
      <c r="EB78" s="35"/>
      <c r="EC78" s="36"/>
      <c r="ED78" s="31"/>
      <c r="EE78" s="32"/>
      <c r="EF78" s="33"/>
      <c r="EG78" s="34"/>
      <c r="EH78" s="35"/>
      <c r="EI78" s="36"/>
      <c r="EJ78" s="31"/>
      <c r="EK78" s="32"/>
      <c r="EL78" s="33"/>
      <c r="EM78" s="34"/>
      <c r="EN78" s="35"/>
      <c r="EO78" s="36"/>
      <c r="EP78" s="31"/>
      <c r="EQ78" s="32"/>
      <c r="ER78" s="33"/>
      <c r="ES78" s="34"/>
      <c r="ET78" s="35"/>
      <c r="EU78" s="36"/>
      <c r="EV78" s="31"/>
      <c r="EW78" s="32"/>
      <c r="EX78" s="33"/>
      <c r="EY78" s="34"/>
      <c r="EZ78" s="35"/>
      <c r="FA78" s="36"/>
      <c r="FB78" s="31"/>
      <c r="FC78" s="32"/>
      <c r="FD78" s="33"/>
      <c r="FE78" s="34"/>
      <c r="FF78" s="35"/>
      <c r="FG78" s="36"/>
      <c r="FH78" s="31"/>
      <c r="FI78" s="32"/>
      <c r="FJ78" s="33"/>
      <c r="FK78" s="34"/>
      <c r="FL78" s="35"/>
      <c r="FM78" s="11"/>
      <c r="FN78" s="95"/>
    </row>
    <row r="79" spans="2:170" s="93" customFormat="1" ht="13.5" customHeight="1" x14ac:dyDescent="0.2">
      <c r="B79" s="31"/>
      <c r="C79" s="32"/>
      <c r="D79" s="33"/>
      <c r="E79" s="34"/>
      <c r="F79" s="35"/>
      <c r="G79" s="36"/>
      <c r="H79" s="31"/>
      <c r="I79" s="32"/>
      <c r="J79" s="33"/>
      <c r="K79" s="34"/>
      <c r="L79" s="35"/>
      <c r="M79" s="36"/>
      <c r="N79" s="31"/>
      <c r="O79" s="32"/>
      <c r="P79" s="33"/>
      <c r="Q79" s="34"/>
      <c r="R79" s="35"/>
      <c r="S79" s="36"/>
      <c r="T79" s="31"/>
      <c r="U79" s="32"/>
      <c r="V79" s="33"/>
      <c r="W79" s="34"/>
      <c r="X79" s="35"/>
      <c r="Y79" s="36"/>
      <c r="Z79" s="31"/>
      <c r="AA79" s="32"/>
      <c r="AB79" s="33"/>
      <c r="AC79" s="34"/>
      <c r="AD79" s="35"/>
      <c r="AE79" s="36"/>
      <c r="AF79" s="31"/>
      <c r="AG79" s="32"/>
      <c r="AH79" s="33"/>
      <c r="AI79" s="34"/>
      <c r="AJ79" s="35"/>
      <c r="AK79" s="36"/>
      <c r="AL79" s="31"/>
      <c r="AM79" s="32"/>
      <c r="AN79" s="33"/>
      <c r="AO79" s="34"/>
      <c r="AP79" s="35"/>
      <c r="AR79" s="31"/>
      <c r="AS79" s="32"/>
      <c r="AT79" s="33"/>
      <c r="AU79" s="34"/>
      <c r="AV79" s="35"/>
      <c r="AW79" s="36"/>
      <c r="AX79" s="31"/>
      <c r="AY79" s="32"/>
      <c r="AZ79" s="33"/>
      <c r="BA79" s="34"/>
      <c r="BB79" s="35"/>
      <c r="BC79" s="36"/>
      <c r="BD79" s="31"/>
      <c r="BE79" s="32"/>
      <c r="BF79" s="33"/>
      <c r="BG79" s="34"/>
      <c r="BH79" s="35"/>
      <c r="BI79" s="36"/>
      <c r="BJ79" s="31"/>
      <c r="BK79" s="32"/>
      <c r="BL79" s="33"/>
      <c r="BM79" s="34"/>
      <c r="BN79" s="35"/>
      <c r="BO79" s="36"/>
      <c r="BP79" s="31"/>
      <c r="BQ79" s="32"/>
      <c r="BR79" s="33"/>
      <c r="BS79" s="34"/>
      <c r="BT79" s="35"/>
      <c r="BU79" s="36"/>
      <c r="BV79" s="31"/>
      <c r="BW79" s="32"/>
      <c r="BX79" s="33"/>
      <c r="BY79" s="34"/>
      <c r="BZ79" s="35"/>
      <c r="CA79" s="36"/>
      <c r="CB79" s="31"/>
      <c r="CC79" s="32"/>
      <c r="CD79" s="33"/>
      <c r="CE79" s="34"/>
      <c r="CF79" s="35"/>
      <c r="CG79" s="36"/>
      <c r="CH79" s="31"/>
      <c r="CI79" s="32"/>
      <c r="CJ79" s="33"/>
      <c r="CK79" s="34"/>
      <c r="CL79" s="35"/>
      <c r="CM79" s="36"/>
      <c r="CN79" s="31"/>
      <c r="CO79" s="32"/>
      <c r="CP79" s="33"/>
      <c r="CQ79" s="34"/>
      <c r="CR79" s="35"/>
      <c r="CS79" s="36"/>
      <c r="CT79" s="31"/>
      <c r="CU79" s="32"/>
      <c r="CV79" s="33"/>
      <c r="CW79" s="34"/>
      <c r="CX79" s="35"/>
      <c r="CY79" s="36"/>
      <c r="CZ79" s="31"/>
      <c r="DA79" s="32"/>
      <c r="DB79" s="33"/>
      <c r="DC79" s="34"/>
      <c r="DD79" s="35"/>
      <c r="DE79" s="36"/>
      <c r="DF79" s="31"/>
      <c r="DG79" s="32"/>
      <c r="DH79" s="33"/>
      <c r="DI79" s="34"/>
      <c r="DJ79" s="35"/>
      <c r="DK79" s="36"/>
      <c r="DL79" s="31"/>
      <c r="DM79" s="32"/>
      <c r="DN79" s="33"/>
      <c r="DO79" s="34"/>
      <c r="DP79" s="35"/>
      <c r="DQ79" s="36"/>
      <c r="DR79" s="31"/>
      <c r="DS79" s="32"/>
      <c r="DT79" s="33"/>
      <c r="DU79" s="34"/>
      <c r="DV79" s="35"/>
      <c r="DW79" s="36"/>
      <c r="DX79" s="31"/>
      <c r="DY79" s="32"/>
      <c r="DZ79" s="33"/>
      <c r="EA79" s="34"/>
      <c r="EB79" s="35"/>
      <c r="EC79" s="36"/>
      <c r="ED79" s="31"/>
      <c r="EE79" s="32"/>
      <c r="EF79" s="33"/>
      <c r="EG79" s="34"/>
      <c r="EH79" s="35"/>
      <c r="EI79" s="36"/>
      <c r="EJ79" s="31"/>
      <c r="EK79" s="32"/>
      <c r="EL79" s="33"/>
      <c r="EM79" s="34"/>
      <c r="EN79" s="35"/>
      <c r="EO79" s="36"/>
      <c r="EP79" s="31"/>
      <c r="EQ79" s="32"/>
      <c r="ER79" s="33"/>
      <c r="ES79" s="34"/>
      <c r="ET79" s="35"/>
      <c r="EU79" s="36"/>
      <c r="EV79" s="31"/>
      <c r="EW79" s="32"/>
      <c r="EX79" s="33"/>
      <c r="EY79" s="34"/>
      <c r="EZ79" s="35"/>
      <c r="FA79" s="36"/>
      <c r="FB79" s="31"/>
      <c r="FC79" s="32"/>
      <c r="FD79" s="33"/>
      <c r="FE79" s="34"/>
      <c r="FF79" s="35"/>
      <c r="FG79" s="36"/>
      <c r="FH79" s="31"/>
      <c r="FI79" s="32"/>
      <c r="FJ79" s="33"/>
      <c r="FK79" s="34"/>
      <c r="FL79" s="35"/>
      <c r="FM79" s="11"/>
      <c r="FN79" s="95"/>
    </row>
    <row r="80" spans="2:170" s="93" customFormat="1" ht="13.5" customHeight="1" x14ac:dyDescent="0.2">
      <c r="B80" s="31"/>
      <c r="C80" s="32"/>
      <c r="D80" s="33"/>
      <c r="E80" s="34"/>
      <c r="F80" s="35"/>
      <c r="G80" s="36"/>
      <c r="H80" s="31"/>
      <c r="I80" s="32"/>
      <c r="J80" s="33"/>
      <c r="K80" s="34"/>
      <c r="L80" s="35"/>
      <c r="M80" s="36"/>
      <c r="N80" s="31"/>
      <c r="O80" s="32"/>
      <c r="P80" s="33"/>
      <c r="Q80" s="34"/>
      <c r="R80" s="35"/>
      <c r="S80" s="36"/>
      <c r="T80" s="31"/>
      <c r="U80" s="32"/>
      <c r="V80" s="33"/>
      <c r="W80" s="34"/>
      <c r="X80" s="35"/>
      <c r="Y80" s="36"/>
      <c r="Z80" s="31"/>
      <c r="AA80" s="32"/>
      <c r="AB80" s="33"/>
      <c r="AC80" s="34"/>
      <c r="AD80" s="35"/>
      <c r="AE80" s="36"/>
      <c r="AF80" s="31"/>
      <c r="AG80" s="32"/>
      <c r="AH80" s="33"/>
      <c r="AI80" s="34"/>
      <c r="AJ80" s="35"/>
      <c r="AK80" s="36"/>
      <c r="AL80" s="31"/>
      <c r="AM80" s="32"/>
      <c r="AN80" s="33"/>
      <c r="AO80" s="34"/>
      <c r="AP80" s="35"/>
      <c r="AR80" s="31"/>
      <c r="AS80" s="32"/>
      <c r="AT80" s="33"/>
      <c r="AU80" s="34"/>
      <c r="AV80" s="35"/>
      <c r="AW80" s="36"/>
      <c r="AX80" s="31"/>
      <c r="AY80" s="32"/>
      <c r="AZ80" s="33"/>
      <c r="BA80" s="34"/>
      <c r="BB80" s="35"/>
      <c r="BC80" s="36"/>
      <c r="BD80" s="31"/>
      <c r="BE80" s="32"/>
      <c r="BF80" s="33"/>
      <c r="BG80" s="34"/>
      <c r="BH80" s="35"/>
      <c r="BI80" s="36"/>
      <c r="BJ80" s="31"/>
      <c r="BK80" s="32"/>
      <c r="BL80" s="33"/>
      <c r="BM80" s="34"/>
      <c r="BN80" s="35"/>
      <c r="BO80" s="36"/>
      <c r="BP80" s="31"/>
      <c r="BQ80" s="32"/>
      <c r="BR80" s="33"/>
      <c r="BS80" s="34"/>
      <c r="BT80" s="35"/>
      <c r="BU80" s="36"/>
      <c r="BV80" s="31"/>
      <c r="BW80" s="32"/>
      <c r="BX80" s="33"/>
      <c r="BY80" s="34"/>
      <c r="BZ80" s="35"/>
      <c r="CA80" s="36"/>
      <c r="CB80" s="31"/>
      <c r="CC80" s="32"/>
      <c r="CD80" s="33"/>
      <c r="CE80" s="34"/>
      <c r="CF80" s="35"/>
      <c r="CG80" s="36"/>
      <c r="CH80" s="31"/>
      <c r="CI80" s="32"/>
      <c r="CJ80" s="33"/>
      <c r="CK80" s="34"/>
      <c r="CL80" s="35"/>
      <c r="CM80" s="36"/>
      <c r="CN80" s="31"/>
      <c r="CO80" s="32"/>
      <c r="CP80" s="33"/>
      <c r="CQ80" s="34"/>
      <c r="CR80" s="35"/>
      <c r="CS80" s="36"/>
      <c r="CT80" s="31"/>
      <c r="CU80" s="32"/>
      <c r="CV80" s="33"/>
      <c r="CW80" s="34"/>
      <c r="CX80" s="35"/>
      <c r="CY80" s="36"/>
      <c r="CZ80" s="31"/>
      <c r="DA80" s="32"/>
      <c r="DB80" s="33"/>
      <c r="DC80" s="34"/>
      <c r="DD80" s="35"/>
      <c r="DE80" s="36"/>
      <c r="DF80" s="31"/>
      <c r="DG80" s="32"/>
      <c r="DH80" s="33"/>
      <c r="DI80" s="34"/>
      <c r="DJ80" s="35"/>
      <c r="DK80" s="36"/>
      <c r="DL80" s="31"/>
      <c r="DM80" s="32"/>
      <c r="DN80" s="33"/>
      <c r="DO80" s="34"/>
      <c r="DP80" s="35"/>
      <c r="DQ80" s="36"/>
      <c r="DR80" s="31"/>
      <c r="DS80" s="32"/>
      <c r="DT80" s="33"/>
      <c r="DU80" s="34"/>
      <c r="DV80" s="35"/>
      <c r="DW80" s="36"/>
      <c r="DX80" s="31"/>
      <c r="DY80" s="32"/>
      <c r="DZ80" s="33"/>
      <c r="EA80" s="34"/>
      <c r="EB80" s="35"/>
      <c r="EC80" s="36"/>
      <c r="ED80" s="31"/>
      <c r="EE80" s="32"/>
      <c r="EF80" s="33"/>
      <c r="EG80" s="34"/>
      <c r="EH80" s="35"/>
      <c r="EI80" s="36"/>
      <c r="EJ80" s="31"/>
      <c r="EK80" s="32"/>
      <c r="EL80" s="33"/>
      <c r="EM80" s="34"/>
      <c r="EN80" s="35"/>
      <c r="EO80" s="36"/>
      <c r="EP80" s="31"/>
      <c r="EQ80" s="32"/>
      <c r="ER80" s="33"/>
      <c r="ES80" s="34"/>
      <c r="ET80" s="35"/>
      <c r="EU80" s="36"/>
      <c r="EV80" s="31"/>
      <c r="EW80" s="32"/>
      <c r="EX80" s="33"/>
      <c r="EY80" s="34"/>
      <c r="EZ80" s="35"/>
      <c r="FA80" s="36"/>
      <c r="FB80" s="31"/>
      <c r="FC80" s="32"/>
      <c r="FD80" s="33"/>
      <c r="FE80" s="34"/>
      <c r="FF80" s="35"/>
      <c r="FG80" s="36"/>
      <c r="FH80" s="31"/>
      <c r="FI80" s="32"/>
      <c r="FJ80" s="33"/>
      <c r="FK80" s="34"/>
      <c r="FL80" s="35"/>
      <c r="FM80" s="11"/>
      <c r="FN80" s="95"/>
    </row>
    <row r="81" spans="1:170" s="93" customFormat="1" ht="13.5" customHeight="1" x14ac:dyDescent="0.2">
      <c r="B81" s="31"/>
      <c r="C81" s="32"/>
      <c r="D81" s="33"/>
      <c r="E81" s="34"/>
      <c r="F81" s="35"/>
      <c r="G81" s="36"/>
      <c r="H81" s="31"/>
      <c r="I81" s="32"/>
      <c r="J81" s="33"/>
      <c r="K81" s="34"/>
      <c r="L81" s="35"/>
      <c r="M81" s="36"/>
      <c r="N81" s="31"/>
      <c r="O81" s="32"/>
      <c r="P81" s="33"/>
      <c r="Q81" s="34"/>
      <c r="R81" s="35"/>
      <c r="S81" s="36"/>
      <c r="T81" s="31"/>
      <c r="U81" s="32"/>
      <c r="V81" s="33"/>
      <c r="W81" s="34"/>
      <c r="X81" s="35"/>
      <c r="Y81" s="36"/>
      <c r="Z81" s="31"/>
      <c r="AA81" s="32"/>
      <c r="AB81" s="33"/>
      <c r="AC81" s="34"/>
      <c r="AD81" s="35"/>
      <c r="AE81" s="36"/>
      <c r="AF81" s="31"/>
      <c r="AG81" s="32"/>
      <c r="AH81" s="33"/>
      <c r="AI81" s="34"/>
      <c r="AJ81" s="35"/>
      <c r="AK81" s="36"/>
      <c r="AL81" s="31"/>
      <c r="AM81" s="32"/>
      <c r="AN81" s="33"/>
      <c r="AO81" s="34"/>
      <c r="AP81" s="35"/>
      <c r="AR81" s="31"/>
      <c r="AS81" s="32"/>
      <c r="AT81" s="33"/>
      <c r="AU81" s="34"/>
      <c r="AV81" s="35"/>
      <c r="AW81" s="36"/>
      <c r="AX81" s="31"/>
      <c r="AY81" s="32"/>
      <c r="AZ81" s="33"/>
      <c r="BA81" s="34"/>
      <c r="BB81" s="35"/>
      <c r="BC81" s="36"/>
      <c r="BD81" s="31"/>
      <c r="BE81" s="32"/>
      <c r="BF81" s="33"/>
      <c r="BG81" s="34"/>
      <c r="BH81" s="35"/>
      <c r="BI81" s="36"/>
      <c r="BJ81" s="31"/>
      <c r="BK81" s="32"/>
      <c r="BL81" s="33"/>
      <c r="BM81" s="34"/>
      <c r="BN81" s="35"/>
      <c r="BO81" s="36"/>
      <c r="BP81" s="31"/>
      <c r="BQ81" s="32"/>
      <c r="BR81" s="33"/>
      <c r="BS81" s="34"/>
      <c r="BT81" s="35"/>
      <c r="BU81" s="36"/>
      <c r="BV81" s="31"/>
      <c r="BW81" s="32"/>
      <c r="BX81" s="33"/>
      <c r="BY81" s="34"/>
      <c r="BZ81" s="35"/>
      <c r="CA81" s="36"/>
      <c r="CB81" s="31"/>
      <c r="CC81" s="32"/>
      <c r="CD81" s="33"/>
      <c r="CE81" s="34"/>
      <c r="CF81" s="35"/>
      <c r="CG81" s="36"/>
      <c r="CH81" s="31"/>
      <c r="CI81" s="32"/>
      <c r="CJ81" s="33"/>
      <c r="CK81" s="34"/>
      <c r="CL81" s="35"/>
      <c r="CM81" s="36"/>
      <c r="CN81" s="31"/>
      <c r="CO81" s="32"/>
      <c r="CP81" s="33"/>
      <c r="CQ81" s="34"/>
      <c r="CR81" s="35"/>
      <c r="CS81" s="36"/>
      <c r="CT81" s="31"/>
      <c r="CU81" s="32"/>
      <c r="CV81" s="33"/>
      <c r="CW81" s="34"/>
      <c r="CX81" s="35"/>
      <c r="CY81" s="36"/>
      <c r="CZ81" s="31"/>
      <c r="DA81" s="32"/>
      <c r="DB81" s="33"/>
      <c r="DC81" s="34"/>
      <c r="DD81" s="35"/>
      <c r="DE81" s="36"/>
      <c r="DF81" s="31"/>
      <c r="DG81" s="32"/>
      <c r="DH81" s="33"/>
      <c r="DI81" s="34"/>
      <c r="DJ81" s="35"/>
      <c r="DK81" s="36"/>
      <c r="DL81" s="31"/>
      <c r="DM81" s="32"/>
      <c r="DN81" s="33"/>
      <c r="DO81" s="34"/>
      <c r="DP81" s="35"/>
      <c r="DQ81" s="36"/>
      <c r="DR81" s="31"/>
      <c r="DS81" s="32"/>
      <c r="DT81" s="33"/>
      <c r="DU81" s="34"/>
      <c r="DV81" s="35"/>
      <c r="DW81" s="36"/>
      <c r="DX81" s="31"/>
      <c r="DY81" s="32"/>
      <c r="DZ81" s="33"/>
      <c r="EA81" s="34"/>
      <c r="EB81" s="35"/>
      <c r="EC81" s="36"/>
      <c r="ED81" s="31"/>
      <c r="EE81" s="32"/>
      <c r="EF81" s="33"/>
      <c r="EG81" s="34"/>
      <c r="EH81" s="35"/>
      <c r="EI81" s="36"/>
      <c r="EJ81" s="31"/>
      <c r="EK81" s="32"/>
      <c r="EL81" s="33"/>
      <c r="EM81" s="34"/>
      <c r="EN81" s="35"/>
      <c r="EO81" s="36"/>
      <c r="EP81" s="31"/>
      <c r="EQ81" s="32"/>
      <c r="ER81" s="33"/>
      <c r="ES81" s="34"/>
      <c r="ET81" s="35"/>
      <c r="EU81" s="36"/>
      <c r="EV81" s="31"/>
      <c r="EW81" s="32"/>
      <c r="EX81" s="33"/>
      <c r="EY81" s="34"/>
      <c r="EZ81" s="35"/>
      <c r="FA81" s="36"/>
      <c r="FB81" s="31"/>
      <c r="FC81" s="32"/>
      <c r="FD81" s="33"/>
      <c r="FE81" s="34"/>
      <c r="FF81" s="35"/>
      <c r="FG81" s="36"/>
      <c r="FH81" s="31"/>
      <c r="FI81" s="32"/>
      <c r="FJ81" s="33"/>
      <c r="FK81" s="34"/>
      <c r="FL81" s="35"/>
      <c r="FM81" s="11"/>
      <c r="FN81" s="95"/>
    </row>
    <row r="82" spans="1:170" s="93" customFormat="1" ht="13.5" customHeight="1" x14ac:dyDescent="0.2">
      <c r="B82" s="31"/>
      <c r="C82" s="32"/>
      <c r="D82" s="33"/>
      <c r="E82" s="34"/>
      <c r="F82" s="35"/>
      <c r="G82" s="36"/>
      <c r="H82" s="31"/>
      <c r="I82" s="32"/>
      <c r="J82" s="33"/>
      <c r="K82" s="34"/>
      <c r="L82" s="35"/>
      <c r="M82" s="36"/>
      <c r="N82" s="31"/>
      <c r="O82" s="32"/>
      <c r="P82" s="33"/>
      <c r="Q82" s="34"/>
      <c r="R82" s="35"/>
      <c r="S82" s="36"/>
      <c r="T82" s="31"/>
      <c r="U82" s="32"/>
      <c r="V82" s="33"/>
      <c r="W82" s="34"/>
      <c r="X82" s="35"/>
      <c r="Y82" s="36"/>
      <c r="Z82" s="31"/>
      <c r="AA82" s="32"/>
      <c r="AB82" s="33"/>
      <c r="AC82" s="34"/>
      <c r="AD82" s="35"/>
      <c r="AE82" s="36"/>
      <c r="AF82" s="31"/>
      <c r="AG82" s="32"/>
      <c r="AH82" s="33"/>
      <c r="AI82" s="34"/>
      <c r="AJ82" s="35"/>
      <c r="AK82" s="36"/>
      <c r="AL82" s="31"/>
      <c r="AM82" s="32"/>
      <c r="AN82" s="33"/>
      <c r="AO82" s="34"/>
      <c r="AP82" s="35"/>
      <c r="AR82" s="31"/>
      <c r="AS82" s="32"/>
      <c r="AT82" s="33"/>
      <c r="AU82" s="34"/>
      <c r="AV82" s="35"/>
      <c r="AW82" s="36"/>
      <c r="AX82" s="31"/>
      <c r="AY82" s="32"/>
      <c r="AZ82" s="33"/>
      <c r="BA82" s="34"/>
      <c r="BB82" s="35"/>
      <c r="BC82" s="36"/>
      <c r="BD82" s="31"/>
      <c r="BE82" s="32"/>
      <c r="BF82" s="33"/>
      <c r="BG82" s="34"/>
      <c r="BH82" s="35"/>
      <c r="BI82" s="36"/>
      <c r="BJ82" s="31"/>
      <c r="BK82" s="32"/>
      <c r="BL82" s="33"/>
      <c r="BM82" s="34"/>
      <c r="BN82" s="35"/>
      <c r="BO82" s="36"/>
      <c r="BP82" s="31"/>
      <c r="BQ82" s="32"/>
      <c r="BR82" s="33"/>
      <c r="BS82" s="34"/>
      <c r="BT82" s="35"/>
      <c r="BU82" s="36"/>
      <c r="BV82" s="31"/>
      <c r="BW82" s="32"/>
      <c r="BX82" s="33"/>
      <c r="BY82" s="34"/>
      <c r="BZ82" s="35"/>
      <c r="CA82" s="36"/>
      <c r="CB82" s="31"/>
      <c r="CC82" s="32"/>
      <c r="CD82" s="33"/>
      <c r="CE82" s="34"/>
      <c r="CF82" s="35"/>
      <c r="CG82" s="36"/>
      <c r="CH82" s="31"/>
      <c r="CI82" s="32"/>
      <c r="CJ82" s="33"/>
      <c r="CK82" s="34"/>
      <c r="CL82" s="35"/>
      <c r="CM82" s="36"/>
      <c r="CN82" s="31"/>
      <c r="CO82" s="32"/>
      <c r="CP82" s="33"/>
      <c r="CQ82" s="34"/>
      <c r="CR82" s="35"/>
      <c r="CS82" s="36"/>
      <c r="CT82" s="31"/>
      <c r="CU82" s="32"/>
      <c r="CV82" s="33"/>
      <c r="CW82" s="34"/>
      <c r="CX82" s="35"/>
      <c r="CY82" s="36"/>
      <c r="CZ82" s="31"/>
      <c r="DA82" s="32"/>
      <c r="DB82" s="33"/>
      <c r="DC82" s="34"/>
      <c r="DD82" s="35"/>
      <c r="DE82" s="36"/>
      <c r="DF82" s="31"/>
      <c r="DG82" s="32"/>
      <c r="DH82" s="33"/>
      <c r="DI82" s="34"/>
      <c r="DJ82" s="35"/>
      <c r="DK82" s="36"/>
      <c r="DL82" s="31"/>
      <c r="DM82" s="32"/>
      <c r="DN82" s="33"/>
      <c r="DO82" s="34"/>
      <c r="DP82" s="35"/>
      <c r="DQ82" s="36"/>
      <c r="DR82" s="31"/>
      <c r="DS82" s="32"/>
      <c r="DT82" s="33"/>
      <c r="DU82" s="34"/>
      <c r="DV82" s="35"/>
      <c r="DW82" s="36"/>
      <c r="DX82" s="31"/>
      <c r="DY82" s="32"/>
      <c r="DZ82" s="33"/>
      <c r="EA82" s="34"/>
      <c r="EB82" s="35"/>
      <c r="EC82" s="36"/>
      <c r="ED82" s="31"/>
      <c r="EE82" s="32"/>
      <c r="EF82" s="33"/>
      <c r="EG82" s="34"/>
      <c r="EH82" s="35"/>
      <c r="EI82" s="36"/>
      <c r="EJ82" s="31"/>
      <c r="EK82" s="32"/>
      <c r="EL82" s="33"/>
      <c r="EM82" s="34"/>
      <c r="EN82" s="35"/>
      <c r="EO82" s="36"/>
      <c r="EP82" s="31"/>
      <c r="EQ82" s="32"/>
      <c r="ER82" s="33"/>
      <c r="ES82" s="34"/>
      <c r="ET82" s="35"/>
      <c r="EU82" s="36"/>
      <c r="EV82" s="31"/>
      <c r="EW82" s="32"/>
      <c r="EX82" s="33"/>
      <c r="EY82" s="34"/>
      <c r="EZ82" s="35"/>
      <c r="FA82" s="36"/>
      <c r="FB82" s="31"/>
      <c r="FC82" s="32"/>
      <c r="FD82" s="33"/>
      <c r="FE82" s="34"/>
      <c r="FF82" s="35"/>
      <c r="FG82" s="36"/>
      <c r="FH82" s="31"/>
      <c r="FI82" s="32"/>
      <c r="FJ82" s="33"/>
      <c r="FK82" s="34"/>
      <c r="FL82" s="35"/>
      <c r="FM82" s="11"/>
      <c r="FN82" s="95"/>
    </row>
    <row r="83" spans="1:170" s="93" customFormat="1" ht="13.5" customHeight="1" x14ac:dyDescent="0.2">
      <c r="B83" s="31"/>
      <c r="C83" s="32"/>
      <c r="D83" s="33"/>
      <c r="E83" s="34"/>
      <c r="F83" s="35"/>
      <c r="G83" s="36"/>
      <c r="H83" s="31"/>
      <c r="I83" s="32"/>
      <c r="J83" s="33"/>
      <c r="K83" s="34"/>
      <c r="L83" s="35"/>
      <c r="M83" s="36"/>
      <c r="N83" s="31"/>
      <c r="O83" s="32"/>
      <c r="P83" s="33"/>
      <c r="Q83" s="34"/>
      <c r="R83" s="35"/>
      <c r="S83" s="36"/>
      <c r="T83" s="31"/>
      <c r="U83" s="32"/>
      <c r="V83" s="33"/>
      <c r="W83" s="34"/>
      <c r="X83" s="35"/>
      <c r="Y83" s="36"/>
      <c r="Z83" s="31"/>
      <c r="AA83" s="32"/>
      <c r="AB83" s="33"/>
      <c r="AC83" s="34"/>
      <c r="AD83" s="35"/>
      <c r="AE83" s="36"/>
      <c r="AF83" s="31"/>
      <c r="AG83" s="32"/>
      <c r="AH83" s="33"/>
      <c r="AI83" s="34"/>
      <c r="AJ83" s="35"/>
      <c r="AK83" s="36"/>
      <c r="AL83" s="31"/>
      <c r="AM83" s="32"/>
      <c r="AN83" s="33"/>
      <c r="AO83" s="34"/>
      <c r="AP83" s="35"/>
      <c r="AR83" s="31"/>
      <c r="AS83" s="32"/>
      <c r="AT83" s="33"/>
      <c r="AU83" s="34"/>
      <c r="AV83" s="35"/>
      <c r="AW83" s="36"/>
      <c r="AX83" s="31"/>
      <c r="AY83" s="32"/>
      <c r="AZ83" s="33"/>
      <c r="BA83" s="34"/>
      <c r="BB83" s="35"/>
      <c r="BC83" s="36"/>
      <c r="BD83" s="31"/>
      <c r="BE83" s="32"/>
      <c r="BF83" s="33"/>
      <c r="BG83" s="34"/>
      <c r="BH83" s="35"/>
      <c r="BI83" s="36"/>
      <c r="BJ83" s="31"/>
      <c r="BK83" s="32"/>
      <c r="BL83" s="33"/>
      <c r="BM83" s="34"/>
      <c r="BN83" s="35"/>
      <c r="BO83" s="36"/>
      <c r="BP83" s="31"/>
      <c r="BQ83" s="32"/>
      <c r="BR83" s="33"/>
      <c r="BS83" s="34"/>
      <c r="BT83" s="35"/>
      <c r="BU83" s="36"/>
      <c r="BV83" s="31"/>
      <c r="BW83" s="32"/>
      <c r="BX83" s="33"/>
      <c r="BY83" s="34"/>
      <c r="BZ83" s="35"/>
      <c r="CA83" s="36"/>
      <c r="CB83" s="31"/>
      <c r="CC83" s="32"/>
      <c r="CD83" s="33"/>
      <c r="CE83" s="34"/>
      <c r="CF83" s="35"/>
      <c r="CG83" s="36"/>
      <c r="CH83" s="31"/>
      <c r="CI83" s="32"/>
      <c r="CJ83" s="33"/>
      <c r="CK83" s="34"/>
      <c r="CL83" s="35"/>
      <c r="CM83" s="36"/>
      <c r="CN83" s="31"/>
      <c r="CO83" s="32"/>
      <c r="CP83" s="33"/>
      <c r="CQ83" s="34"/>
      <c r="CR83" s="35"/>
      <c r="CS83" s="36"/>
      <c r="CT83" s="31"/>
      <c r="CU83" s="32"/>
      <c r="CV83" s="33"/>
      <c r="CW83" s="34"/>
      <c r="CX83" s="35"/>
      <c r="CY83" s="36"/>
      <c r="CZ83" s="31"/>
      <c r="DA83" s="32"/>
      <c r="DB83" s="33"/>
      <c r="DC83" s="34"/>
      <c r="DD83" s="35"/>
      <c r="DE83" s="36"/>
      <c r="DF83" s="31"/>
      <c r="DG83" s="32"/>
      <c r="DH83" s="33"/>
      <c r="DI83" s="34"/>
      <c r="DJ83" s="35"/>
      <c r="DK83" s="36"/>
      <c r="DL83" s="31"/>
      <c r="DM83" s="32"/>
      <c r="DN83" s="33"/>
      <c r="DO83" s="34"/>
      <c r="DP83" s="35"/>
      <c r="DQ83" s="36"/>
      <c r="DR83" s="31"/>
      <c r="DS83" s="32"/>
      <c r="DT83" s="33"/>
      <c r="DU83" s="34"/>
      <c r="DV83" s="35"/>
      <c r="DW83" s="36"/>
      <c r="DX83" s="31"/>
      <c r="DY83" s="32"/>
      <c r="DZ83" s="33"/>
      <c r="EA83" s="34"/>
      <c r="EB83" s="35"/>
      <c r="EC83" s="36"/>
      <c r="ED83" s="31"/>
      <c r="EE83" s="32"/>
      <c r="EF83" s="33"/>
      <c r="EG83" s="34"/>
      <c r="EH83" s="35"/>
      <c r="EI83" s="36"/>
      <c r="EJ83" s="31"/>
      <c r="EK83" s="32"/>
      <c r="EL83" s="33"/>
      <c r="EM83" s="34"/>
      <c r="EN83" s="35"/>
      <c r="EO83" s="36"/>
      <c r="EP83" s="31"/>
      <c r="EQ83" s="32"/>
      <c r="ER83" s="33"/>
      <c r="ES83" s="34"/>
      <c r="ET83" s="35"/>
      <c r="EU83" s="36"/>
      <c r="EV83" s="31"/>
      <c r="EW83" s="32"/>
      <c r="EX83" s="33"/>
      <c r="EY83" s="34"/>
      <c r="EZ83" s="35"/>
      <c r="FA83" s="36"/>
      <c r="FB83" s="31"/>
      <c r="FC83" s="32"/>
      <c r="FD83" s="33"/>
      <c r="FE83" s="34"/>
      <c r="FF83" s="35"/>
      <c r="FG83" s="36"/>
      <c r="FH83" s="31"/>
      <c r="FI83" s="32"/>
      <c r="FJ83" s="33"/>
      <c r="FK83" s="34"/>
      <c r="FL83" s="35"/>
      <c r="FM83" s="11"/>
      <c r="FN83" s="95"/>
    </row>
    <row r="84" spans="1:170" s="93" customFormat="1" ht="13.5" customHeight="1" x14ac:dyDescent="0.2">
      <c r="B84" s="31"/>
      <c r="C84" s="32"/>
      <c r="D84" s="33"/>
      <c r="E84" s="34"/>
      <c r="F84" s="35"/>
      <c r="G84" s="36"/>
      <c r="H84" s="31"/>
      <c r="I84" s="32"/>
      <c r="J84" s="33"/>
      <c r="K84" s="34"/>
      <c r="L84" s="35"/>
      <c r="M84" s="36"/>
      <c r="N84" s="31"/>
      <c r="O84" s="32"/>
      <c r="P84" s="33"/>
      <c r="Q84" s="34"/>
      <c r="R84" s="35"/>
      <c r="S84" s="36"/>
      <c r="T84" s="31"/>
      <c r="U84" s="32"/>
      <c r="V84" s="33"/>
      <c r="W84" s="34"/>
      <c r="X84" s="35"/>
      <c r="Y84" s="36"/>
      <c r="Z84" s="31"/>
      <c r="AA84" s="32"/>
      <c r="AB84" s="33"/>
      <c r="AC84" s="34"/>
      <c r="AD84" s="35"/>
      <c r="AE84" s="36"/>
      <c r="AF84" s="31"/>
      <c r="AG84" s="32"/>
      <c r="AH84" s="33"/>
      <c r="AI84" s="34"/>
      <c r="AJ84" s="35"/>
      <c r="AK84" s="36"/>
      <c r="AL84" s="31"/>
      <c r="AM84" s="32"/>
      <c r="AN84" s="33"/>
      <c r="AO84" s="34"/>
      <c r="AP84" s="35"/>
      <c r="AR84" s="31"/>
      <c r="AS84" s="32"/>
      <c r="AT84" s="33"/>
      <c r="AU84" s="34"/>
      <c r="AV84" s="35"/>
      <c r="AW84" s="36"/>
      <c r="AX84" s="31"/>
      <c r="AY84" s="32"/>
      <c r="AZ84" s="33"/>
      <c r="BA84" s="34"/>
      <c r="BB84" s="35"/>
      <c r="BC84" s="36"/>
      <c r="BD84" s="31"/>
      <c r="BE84" s="32"/>
      <c r="BF84" s="33"/>
      <c r="BG84" s="34"/>
      <c r="BH84" s="35"/>
      <c r="BI84" s="36"/>
      <c r="BJ84" s="31"/>
      <c r="BK84" s="32"/>
      <c r="BL84" s="33"/>
      <c r="BM84" s="34"/>
      <c r="BN84" s="35"/>
      <c r="BO84" s="36"/>
      <c r="BP84" s="31"/>
      <c r="BQ84" s="32"/>
      <c r="BR84" s="33"/>
      <c r="BS84" s="34"/>
      <c r="BT84" s="35"/>
      <c r="BU84" s="36"/>
      <c r="BV84" s="31"/>
      <c r="BW84" s="32"/>
      <c r="BX84" s="33"/>
      <c r="BY84" s="34"/>
      <c r="BZ84" s="35"/>
      <c r="CA84" s="36"/>
      <c r="CB84" s="31"/>
      <c r="CC84" s="32"/>
      <c r="CD84" s="33"/>
      <c r="CE84" s="34"/>
      <c r="CF84" s="35"/>
      <c r="CG84" s="36"/>
      <c r="CH84" s="31"/>
      <c r="CI84" s="32"/>
      <c r="CJ84" s="33"/>
      <c r="CK84" s="34"/>
      <c r="CL84" s="35"/>
      <c r="CM84" s="36"/>
      <c r="CN84" s="31"/>
      <c r="CO84" s="32"/>
      <c r="CP84" s="33"/>
      <c r="CQ84" s="34"/>
      <c r="CR84" s="35"/>
      <c r="CS84" s="36"/>
      <c r="CT84" s="31"/>
      <c r="CU84" s="32"/>
      <c r="CV84" s="33"/>
      <c r="CW84" s="34"/>
      <c r="CX84" s="35"/>
      <c r="CY84" s="36"/>
      <c r="CZ84" s="31"/>
      <c r="DA84" s="32"/>
      <c r="DB84" s="33"/>
      <c r="DC84" s="34"/>
      <c r="DD84" s="35"/>
      <c r="DE84" s="36"/>
      <c r="DF84" s="31"/>
      <c r="DG84" s="32"/>
      <c r="DH84" s="33"/>
      <c r="DI84" s="34"/>
      <c r="DJ84" s="35"/>
      <c r="DK84" s="36"/>
      <c r="DL84" s="31"/>
      <c r="DM84" s="32"/>
      <c r="DN84" s="33"/>
      <c r="DO84" s="34"/>
      <c r="DP84" s="35"/>
      <c r="DQ84" s="36"/>
      <c r="DR84" s="31"/>
      <c r="DS84" s="32"/>
      <c r="DT84" s="33"/>
      <c r="DU84" s="34"/>
      <c r="DV84" s="35"/>
      <c r="DW84" s="36"/>
      <c r="DX84" s="31"/>
      <c r="DY84" s="32"/>
      <c r="DZ84" s="33"/>
      <c r="EA84" s="34"/>
      <c r="EB84" s="35"/>
      <c r="EC84" s="36"/>
      <c r="ED84" s="31"/>
      <c r="EE84" s="32"/>
      <c r="EF84" s="33"/>
      <c r="EG84" s="34"/>
      <c r="EH84" s="35"/>
      <c r="EI84" s="36"/>
      <c r="EJ84" s="31"/>
      <c r="EK84" s="32"/>
      <c r="EL84" s="33"/>
      <c r="EM84" s="34"/>
      <c r="EN84" s="35"/>
      <c r="EO84" s="36"/>
      <c r="EP84" s="31"/>
      <c r="EQ84" s="32"/>
      <c r="ER84" s="33"/>
      <c r="ES84" s="34"/>
      <c r="ET84" s="35"/>
      <c r="EU84" s="36"/>
      <c r="EV84" s="31"/>
      <c r="EW84" s="32"/>
      <c r="EX84" s="33"/>
      <c r="EY84" s="34"/>
      <c r="EZ84" s="35"/>
      <c r="FA84" s="36"/>
      <c r="FB84" s="31"/>
      <c r="FC84" s="32"/>
      <c r="FD84" s="33"/>
      <c r="FE84" s="34"/>
      <c r="FF84" s="35"/>
      <c r="FG84" s="36"/>
      <c r="FH84" s="31"/>
      <c r="FI84" s="32"/>
      <c r="FJ84" s="33"/>
      <c r="FK84" s="34"/>
      <c r="FL84" s="35"/>
      <c r="FM84" s="11"/>
      <c r="FN84" s="95"/>
    </row>
    <row r="85" spans="1:170" s="93" customFormat="1" ht="13.5" customHeight="1" x14ac:dyDescent="0.2">
      <c r="B85" s="31"/>
      <c r="C85" s="32"/>
      <c r="D85" s="33"/>
      <c r="E85" s="34"/>
      <c r="F85" s="35"/>
      <c r="G85" s="36"/>
      <c r="H85" s="31"/>
      <c r="I85" s="32"/>
      <c r="J85" s="33"/>
      <c r="K85" s="34"/>
      <c r="L85" s="35"/>
      <c r="M85" s="36"/>
      <c r="N85" s="31"/>
      <c r="O85" s="32"/>
      <c r="P85" s="33"/>
      <c r="Q85" s="34"/>
      <c r="R85" s="35"/>
      <c r="S85" s="36"/>
      <c r="T85" s="31"/>
      <c r="U85" s="32"/>
      <c r="V85" s="33"/>
      <c r="W85" s="34"/>
      <c r="X85" s="35"/>
      <c r="Y85" s="36"/>
      <c r="Z85" s="31"/>
      <c r="AA85" s="32"/>
      <c r="AB85" s="33"/>
      <c r="AC85" s="34"/>
      <c r="AD85" s="35"/>
      <c r="AE85" s="36"/>
      <c r="AF85" s="31"/>
      <c r="AG85" s="32"/>
      <c r="AH85" s="33"/>
      <c r="AI85" s="34"/>
      <c r="AJ85" s="35"/>
      <c r="AK85" s="36"/>
      <c r="AL85" s="31"/>
      <c r="AM85" s="32"/>
      <c r="AN85" s="33"/>
      <c r="AO85" s="34"/>
      <c r="AP85" s="35"/>
      <c r="AR85" s="31"/>
      <c r="AS85" s="32"/>
      <c r="AT85" s="33"/>
      <c r="AU85" s="34"/>
      <c r="AV85" s="35"/>
      <c r="AW85" s="36"/>
      <c r="AX85" s="31"/>
      <c r="AY85" s="32"/>
      <c r="AZ85" s="33"/>
      <c r="BA85" s="34"/>
      <c r="BB85" s="35"/>
      <c r="BC85" s="36"/>
      <c r="BD85" s="31"/>
      <c r="BE85" s="32"/>
      <c r="BF85" s="33"/>
      <c r="BG85" s="34"/>
      <c r="BH85" s="35"/>
      <c r="BI85" s="36"/>
      <c r="BJ85" s="31"/>
      <c r="BK85" s="32"/>
      <c r="BL85" s="33"/>
      <c r="BM85" s="34"/>
      <c r="BN85" s="35"/>
      <c r="BO85" s="36"/>
      <c r="BP85" s="31"/>
      <c r="BQ85" s="32"/>
      <c r="BR85" s="33"/>
      <c r="BS85" s="34"/>
      <c r="BT85" s="35"/>
      <c r="BU85" s="36"/>
      <c r="BV85" s="31"/>
      <c r="BW85" s="32"/>
      <c r="BX85" s="33"/>
      <c r="BY85" s="34"/>
      <c r="BZ85" s="35"/>
      <c r="CA85" s="36"/>
      <c r="CB85" s="31"/>
      <c r="CC85" s="32"/>
      <c r="CD85" s="33"/>
      <c r="CE85" s="34"/>
      <c r="CF85" s="35"/>
      <c r="CG85" s="36"/>
      <c r="CH85" s="31"/>
      <c r="CI85" s="32"/>
      <c r="CJ85" s="33"/>
      <c r="CK85" s="34"/>
      <c r="CL85" s="35"/>
      <c r="CM85" s="36"/>
      <c r="CN85" s="31"/>
      <c r="CO85" s="32"/>
      <c r="CP85" s="33"/>
      <c r="CQ85" s="34"/>
      <c r="CR85" s="35"/>
      <c r="CS85" s="36"/>
      <c r="CT85" s="31"/>
      <c r="CU85" s="32"/>
      <c r="CV85" s="33"/>
      <c r="CW85" s="34"/>
      <c r="CX85" s="35"/>
      <c r="CY85" s="36"/>
      <c r="CZ85" s="31"/>
      <c r="DA85" s="32"/>
      <c r="DB85" s="33"/>
      <c r="DC85" s="34"/>
      <c r="DD85" s="35"/>
      <c r="DE85" s="36"/>
      <c r="DF85" s="31"/>
      <c r="DG85" s="32"/>
      <c r="DH85" s="33"/>
      <c r="DI85" s="34"/>
      <c r="DJ85" s="35"/>
      <c r="DK85" s="36"/>
      <c r="DL85" s="31"/>
      <c r="DM85" s="32"/>
      <c r="DN85" s="33"/>
      <c r="DO85" s="34"/>
      <c r="DP85" s="35"/>
      <c r="DQ85" s="36"/>
      <c r="DR85" s="31"/>
      <c r="DS85" s="32"/>
      <c r="DT85" s="33"/>
      <c r="DU85" s="34"/>
      <c r="DV85" s="35"/>
      <c r="DW85" s="36"/>
      <c r="DX85" s="31"/>
      <c r="DY85" s="32"/>
      <c r="DZ85" s="33"/>
      <c r="EA85" s="34"/>
      <c r="EB85" s="35"/>
      <c r="EC85" s="36"/>
      <c r="ED85" s="31"/>
      <c r="EE85" s="32"/>
      <c r="EF85" s="33"/>
      <c r="EG85" s="34"/>
      <c r="EH85" s="35"/>
      <c r="EI85" s="36"/>
      <c r="EJ85" s="31"/>
      <c r="EK85" s="32"/>
      <c r="EL85" s="33"/>
      <c r="EM85" s="34"/>
      <c r="EN85" s="35"/>
      <c r="EO85" s="36"/>
      <c r="EP85" s="31"/>
      <c r="EQ85" s="32"/>
      <c r="ER85" s="33"/>
      <c r="ES85" s="34"/>
      <c r="ET85" s="35"/>
      <c r="EU85" s="36"/>
      <c r="EV85" s="31"/>
      <c r="EW85" s="32"/>
      <c r="EX85" s="33"/>
      <c r="EY85" s="34"/>
      <c r="EZ85" s="35"/>
      <c r="FA85" s="36"/>
      <c r="FB85" s="31"/>
      <c r="FC85" s="32"/>
      <c r="FD85" s="33"/>
      <c r="FE85" s="34"/>
      <c r="FF85" s="35"/>
      <c r="FG85" s="36"/>
      <c r="FH85" s="31"/>
      <c r="FI85" s="32"/>
      <c r="FJ85" s="33"/>
      <c r="FK85" s="34"/>
      <c r="FL85" s="35"/>
      <c r="FM85" s="11"/>
      <c r="FN85" s="95"/>
    </row>
    <row r="86" spans="1:170" s="93" customFormat="1" ht="13.5" customHeight="1" x14ac:dyDescent="0.2">
      <c r="B86" s="31"/>
      <c r="C86" s="32"/>
      <c r="D86" s="33"/>
      <c r="E86" s="34"/>
      <c r="F86" s="35"/>
      <c r="G86" s="36"/>
      <c r="H86" s="31"/>
      <c r="I86" s="32"/>
      <c r="J86" s="33"/>
      <c r="K86" s="34"/>
      <c r="L86" s="35"/>
      <c r="M86" s="36"/>
      <c r="N86" s="31"/>
      <c r="O86" s="32"/>
      <c r="P86" s="33"/>
      <c r="Q86" s="34"/>
      <c r="R86" s="35"/>
      <c r="S86" s="36"/>
      <c r="T86" s="31"/>
      <c r="U86" s="32"/>
      <c r="V86" s="33"/>
      <c r="W86" s="34"/>
      <c r="X86" s="35"/>
      <c r="Y86" s="36"/>
      <c r="Z86" s="31"/>
      <c r="AA86" s="32"/>
      <c r="AB86" s="33"/>
      <c r="AC86" s="34"/>
      <c r="AD86" s="35"/>
      <c r="AE86" s="36"/>
      <c r="AF86" s="31"/>
      <c r="AG86" s="32"/>
      <c r="AH86" s="33"/>
      <c r="AI86" s="34"/>
      <c r="AJ86" s="35"/>
      <c r="AK86" s="36"/>
      <c r="AL86" s="31"/>
      <c r="AM86" s="32"/>
      <c r="AN86" s="33"/>
      <c r="AO86" s="34"/>
      <c r="AP86" s="35"/>
      <c r="AR86" s="31"/>
      <c r="AS86" s="32"/>
      <c r="AT86" s="33"/>
      <c r="AU86" s="34"/>
      <c r="AV86" s="35"/>
      <c r="AW86" s="36"/>
      <c r="AX86" s="31"/>
      <c r="AY86" s="32"/>
      <c r="AZ86" s="33"/>
      <c r="BA86" s="34"/>
      <c r="BB86" s="35"/>
      <c r="BC86" s="36"/>
      <c r="BD86" s="31"/>
      <c r="BE86" s="32"/>
      <c r="BF86" s="33"/>
      <c r="BG86" s="34"/>
      <c r="BH86" s="35"/>
      <c r="BI86" s="36"/>
      <c r="BJ86" s="31"/>
      <c r="BK86" s="32"/>
      <c r="BL86" s="33"/>
      <c r="BM86" s="34"/>
      <c r="BN86" s="35"/>
      <c r="BO86" s="36"/>
      <c r="BP86" s="31"/>
      <c r="BQ86" s="32"/>
      <c r="BR86" s="33"/>
      <c r="BS86" s="34"/>
      <c r="BT86" s="35"/>
      <c r="BU86" s="36"/>
      <c r="BV86" s="31"/>
      <c r="BW86" s="32"/>
      <c r="BX86" s="33"/>
      <c r="BY86" s="34"/>
      <c r="BZ86" s="35"/>
      <c r="CA86" s="36"/>
      <c r="CB86" s="31"/>
      <c r="CC86" s="32"/>
      <c r="CD86" s="33"/>
      <c r="CE86" s="34"/>
      <c r="CF86" s="35"/>
      <c r="CG86" s="36"/>
      <c r="CH86" s="31"/>
      <c r="CI86" s="32"/>
      <c r="CJ86" s="33"/>
      <c r="CK86" s="34"/>
      <c r="CL86" s="35"/>
      <c r="CM86" s="36"/>
      <c r="CN86" s="31"/>
      <c r="CO86" s="32"/>
      <c r="CP86" s="33"/>
      <c r="CQ86" s="34"/>
      <c r="CR86" s="35"/>
      <c r="CS86" s="36"/>
      <c r="CT86" s="31"/>
      <c r="CU86" s="32"/>
      <c r="CV86" s="33"/>
      <c r="CW86" s="34"/>
      <c r="CX86" s="35"/>
      <c r="CY86" s="36"/>
      <c r="CZ86" s="31"/>
      <c r="DA86" s="32"/>
      <c r="DB86" s="33"/>
      <c r="DC86" s="34"/>
      <c r="DD86" s="35"/>
      <c r="DE86" s="36"/>
      <c r="DF86" s="31"/>
      <c r="DG86" s="32"/>
      <c r="DH86" s="33"/>
      <c r="DI86" s="34"/>
      <c r="DJ86" s="35"/>
      <c r="DK86" s="36"/>
      <c r="DL86" s="31"/>
      <c r="DM86" s="32"/>
      <c r="DN86" s="33"/>
      <c r="DO86" s="34"/>
      <c r="DP86" s="35"/>
      <c r="DQ86" s="36"/>
      <c r="DR86" s="31"/>
      <c r="DS86" s="32"/>
      <c r="DT86" s="33"/>
      <c r="DU86" s="34"/>
      <c r="DV86" s="35"/>
      <c r="DW86" s="36"/>
      <c r="DX86" s="31"/>
      <c r="DY86" s="32"/>
      <c r="DZ86" s="33"/>
      <c r="EA86" s="34"/>
      <c r="EB86" s="35"/>
      <c r="EC86" s="36"/>
      <c r="ED86" s="31"/>
      <c r="EE86" s="32"/>
      <c r="EF86" s="33"/>
      <c r="EG86" s="34"/>
      <c r="EH86" s="35"/>
      <c r="EI86" s="36"/>
      <c r="EJ86" s="31"/>
      <c r="EK86" s="32"/>
      <c r="EL86" s="33"/>
      <c r="EM86" s="34"/>
      <c r="EN86" s="35"/>
      <c r="EO86" s="36"/>
      <c r="EP86" s="31"/>
      <c r="EQ86" s="32"/>
      <c r="ER86" s="33"/>
      <c r="ES86" s="34"/>
      <c r="ET86" s="35"/>
      <c r="EU86" s="36"/>
      <c r="EV86" s="31"/>
      <c r="EW86" s="32"/>
      <c r="EX86" s="33"/>
      <c r="EY86" s="34"/>
      <c r="EZ86" s="35"/>
      <c r="FA86" s="36"/>
      <c r="FB86" s="31"/>
      <c r="FC86" s="32"/>
      <c r="FD86" s="33"/>
      <c r="FE86" s="34"/>
      <c r="FF86" s="35"/>
      <c r="FG86" s="36"/>
      <c r="FH86" s="31"/>
      <c r="FI86" s="32"/>
      <c r="FJ86" s="33"/>
      <c r="FK86" s="34"/>
      <c r="FL86" s="35"/>
      <c r="FM86" s="11"/>
      <c r="FN86" s="95"/>
    </row>
    <row r="87" spans="1:170" s="93" customFormat="1" ht="13.5" customHeight="1" x14ac:dyDescent="0.2">
      <c r="B87" s="31"/>
      <c r="C87" s="32"/>
      <c r="D87" s="33"/>
      <c r="E87" s="34"/>
      <c r="F87" s="35"/>
      <c r="G87" s="36"/>
      <c r="H87" s="31"/>
      <c r="I87" s="32"/>
      <c r="J87" s="33"/>
      <c r="K87" s="34"/>
      <c r="L87" s="35"/>
      <c r="M87" s="36"/>
      <c r="N87" s="31"/>
      <c r="O87" s="32"/>
      <c r="P87" s="33"/>
      <c r="Q87" s="34"/>
      <c r="R87" s="35"/>
      <c r="S87" s="36"/>
      <c r="T87" s="31"/>
      <c r="U87" s="32"/>
      <c r="V87" s="33"/>
      <c r="W87" s="34"/>
      <c r="X87" s="35"/>
      <c r="Y87" s="36"/>
      <c r="Z87" s="31"/>
      <c r="AA87" s="32"/>
      <c r="AB87" s="33"/>
      <c r="AC87" s="34"/>
      <c r="AD87" s="35"/>
      <c r="AE87" s="36"/>
      <c r="AF87" s="31"/>
      <c r="AG87" s="32"/>
      <c r="AH87" s="33"/>
      <c r="AI87" s="34"/>
      <c r="AJ87" s="35"/>
      <c r="AK87" s="36"/>
      <c r="AL87" s="31"/>
      <c r="AM87" s="32"/>
      <c r="AN87" s="33"/>
      <c r="AO87" s="34"/>
      <c r="AP87" s="35"/>
      <c r="AR87" s="31"/>
      <c r="AS87" s="32"/>
      <c r="AT87" s="33"/>
      <c r="AU87" s="34"/>
      <c r="AV87" s="35"/>
      <c r="AW87" s="36"/>
      <c r="AX87" s="31"/>
      <c r="AY87" s="32"/>
      <c r="AZ87" s="33"/>
      <c r="BA87" s="34"/>
      <c r="BB87" s="35"/>
      <c r="BC87" s="36"/>
      <c r="BD87" s="31"/>
      <c r="BE87" s="32"/>
      <c r="BF87" s="33"/>
      <c r="BG87" s="34"/>
      <c r="BH87" s="35"/>
      <c r="BI87" s="36"/>
      <c r="BJ87" s="31"/>
      <c r="BK87" s="32"/>
      <c r="BL87" s="33"/>
      <c r="BM87" s="34"/>
      <c r="BN87" s="35"/>
      <c r="BO87" s="36"/>
      <c r="BP87" s="31"/>
      <c r="BQ87" s="32"/>
      <c r="BR87" s="33"/>
      <c r="BS87" s="34"/>
      <c r="BT87" s="35"/>
      <c r="BU87" s="36"/>
      <c r="BV87" s="31"/>
      <c r="BW87" s="32"/>
      <c r="BX87" s="33"/>
      <c r="BY87" s="34"/>
      <c r="BZ87" s="35"/>
      <c r="CA87" s="36"/>
      <c r="CB87" s="31"/>
      <c r="CC87" s="32"/>
      <c r="CD87" s="33"/>
      <c r="CE87" s="34"/>
      <c r="CF87" s="35"/>
      <c r="CG87" s="36"/>
      <c r="CH87" s="31"/>
      <c r="CI87" s="32"/>
      <c r="CJ87" s="33"/>
      <c r="CK87" s="34"/>
      <c r="CL87" s="35"/>
      <c r="CM87" s="36"/>
      <c r="CN87" s="31"/>
      <c r="CO87" s="32"/>
      <c r="CP87" s="33"/>
      <c r="CQ87" s="34"/>
      <c r="CR87" s="35"/>
      <c r="CS87" s="36"/>
      <c r="CT87" s="31"/>
      <c r="CU87" s="32"/>
      <c r="CV87" s="33"/>
      <c r="CW87" s="34"/>
      <c r="CX87" s="35"/>
      <c r="CY87" s="36"/>
      <c r="CZ87" s="31"/>
      <c r="DA87" s="32"/>
      <c r="DB87" s="33"/>
      <c r="DC87" s="34"/>
      <c r="DD87" s="35"/>
      <c r="DE87" s="36"/>
      <c r="DF87" s="31"/>
      <c r="DG87" s="32"/>
      <c r="DH87" s="33"/>
      <c r="DI87" s="34"/>
      <c r="DJ87" s="35"/>
      <c r="DK87" s="36"/>
      <c r="DL87" s="31"/>
      <c r="DM87" s="32"/>
      <c r="DN87" s="33"/>
      <c r="DO87" s="34"/>
      <c r="DP87" s="35"/>
      <c r="DQ87" s="36"/>
      <c r="DR87" s="31"/>
      <c r="DS87" s="32"/>
      <c r="DT87" s="33"/>
      <c r="DU87" s="34"/>
      <c r="DV87" s="35"/>
      <c r="DW87" s="36"/>
      <c r="DX87" s="31"/>
      <c r="DY87" s="32"/>
      <c r="DZ87" s="33"/>
      <c r="EA87" s="34"/>
      <c r="EB87" s="35"/>
      <c r="EC87" s="36"/>
      <c r="ED87" s="31"/>
      <c r="EE87" s="32"/>
      <c r="EF87" s="33"/>
      <c r="EG87" s="34"/>
      <c r="EH87" s="35"/>
      <c r="EI87" s="36"/>
      <c r="EJ87" s="31"/>
      <c r="EK87" s="32"/>
      <c r="EL87" s="33"/>
      <c r="EM87" s="34"/>
      <c r="EN87" s="35"/>
      <c r="EO87" s="36"/>
      <c r="EP87" s="31"/>
      <c r="EQ87" s="32"/>
      <c r="ER87" s="33"/>
      <c r="ES87" s="34"/>
      <c r="ET87" s="35"/>
      <c r="EU87" s="36"/>
      <c r="EV87" s="31"/>
      <c r="EW87" s="32"/>
      <c r="EX87" s="33"/>
      <c r="EY87" s="34"/>
      <c r="EZ87" s="35"/>
      <c r="FA87" s="36"/>
      <c r="FB87" s="31"/>
      <c r="FC87" s="32"/>
      <c r="FD87" s="33"/>
      <c r="FE87" s="34"/>
      <c r="FF87" s="35"/>
      <c r="FG87" s="36"/>
      <c r="FH87" s="31"/>
      <c r="FI87" s="32"/>
      <c r="FJ87" s="33"/>
      <c r="FK87" s="34"/>
      <c r="FL87" s="35"/>
      <c r="FM87" s="11"/>
      <c r="FN87" s="95"/>
    </row>
    <row r="88" spans="1:170" s="93" customFormat="1" ht="13.5" customHeight="1" x14ac:dyDescent="0.2">
      <c r="B88" s="31"/>
      <c r="C88" s="32"/>
      <c r="D88" s="33"/>
      <c r="E88" s="34"/>
      <c r="F88" s="35"/>
      <c r="G88" s="36"/>
      <c r="H88" s="31"/>
      <c r="I88" s="32"/>
      <c r="J88" s="33"/>
      <c r="K88" s="34"/>
      <c r="L88" s="35"/>
      <c r="M88" s="36"/>
      <c r="N88" s="31"/>
      <c r="O88" s="32"/>
      <c r="P88" s="33"/>
      <c r="Q88" s="34"/>
      <c r="R88" s="35"/>
      <c r="S88" s="36"/>
      <c r="T88" s="31"/>
      <c r="U88" s="32"/>
      <c r="V88" s="33"/>
      <c r="W88" s="34"/>
      <c r="X88" s="35"/>
      <c r="Y88" s="36"/>
      <c r="Z88" s="31"/>
      <c r="AA88" s="32"/>
      <c r="AB88" s="33"/>
      <c r="AC88" s="34"/>
      <c r="AD88" s="35"/>
      <c r="AE88" s="36"/>
      <c r="AF88" s="31"/>
      <c r="AG88" s="32"/>
      <c r="AH88" s="33"/>
      <c r="AI88" s="34"/>
      <c r="AJ88" s="35"/>
      <c r="AK88" s="36"/>
      <c r="AL88" s="31"/>
      <c r="AM88" s="32"/>
      <c r="AN88" s="33"/>
      <c r="AO88" s="34"/>
      <c r="AP88" s="35"/>
      <c r="AR88" s="31"/>
      <c r="AS88" s="32"/>
      <c r="AT88" s="33"/>
      <c r="AU88" s="34"/>
      <c r="AV88" s="35"/>
      <c r="AW88" s="36"/>
      <c r="AX88" s="31"/>
      <c r="AY88" s="32"/>
      <c r="AZ88" s="33"/>
      <c r="BA88" s="34"/>
      <c r="BB88" s="35"/>
      <c r="BC88" s="36"/>
      <c r="BD88" s="31"/>
      <c r="BE88" s="32"/>
      <c r="BF88" s="33"/>
      <c r="BG88" s="34"/>
      <c r="BH88" s="35"/>
      <c r="BI88" s="36"/>
      <c r="BJ88" s="31"/>
      <c r="BK88" s="32"/>
      <c r="BL88" s="33"/>
      <c r="BM88" s="34"/>
      <c r="BN88" s="35"/>
      <c r="BO88" s="36"/>
      <c r="BP88" s="31"/>
      <c r="BQ88" s="32"/>
      <c r="BR88" s="33"/>
      <c r="BS88" s="34"/>
      <c r="BT88" s="35"/>
      <c r="BU88" s="36"/>
      <c r="BV88" s="31"/>
      <c r="BW88" s="32"/>
      <c r="BX88" s="33"/>
      <c r="BY88" s="34"/>
      <c r="BZ88" s="35"/>
      <c r="CA88" s="36"/>
      <c r="CB88" s="31"/>
      <c r="CC88" s="32"/>
      <c r="CD88" s="33"/>
      <c r="CE88" s="34"/>
      <c r="CF88" s="35"/>
      <c r="CG88" s="36"/>
      <c r="CH88" s="31"/>
      <c r="CI88" s="32"/>
      <c r="CJ88" s="33"/>
      <c r="CK88" s="34"/>
      <c r="CL88" s="35"/>
      <c r="CM88" s="36"/>
      <c r="CN88" s="31"/>
      <c r="CO88" s="32"/>
      <c r="CP88" s="33"/>
      <c r="CQ88" s="34"/>
      <c r="CR88" s="35"/>
      <c r="CS88" s="36"/>
      <c r="CT88" s="31"/>
      <c r="CU88" s="32"/>
      <c r="CV88" s="33"/>
      <c r="CW88" s="34"/>
      <c r="CX88" s="35"/>
      <c r="CY88" s="36"/>
      <c r="CZ88" s="31"/>
      <c r="DA88" s="32"/>
      <c r="DB88" s="33"/>
      <c r="DC88" s="34"/>
      <c r="DD88" s="35"/>
      <c r="DE88" s="36"/>
      <c r="DF88" s="31"/>
      <c r="DG88" s="32"/>
      <c r="DH88" s="33"/>
      <c r="DI88" s="34"/>
      <c r="DJ88" s="35"/>
      <c r="DK88" s="36"/>
      <c r="DL88" s="31"/>
      <c r="DM88" s="32"/>
      <c r="DN88" s="33"/>
      <c r="DO88" s="34"/>
      <c r="DP88" s="35"/>
      <c r="DQ88" s="36"/>
      <c r="DR88" s="31"/>
      <c r="DS88" s="32"/>
      <c r="DT88" s="33"/>
      <c r="DU88" s="34"/>
      <c r="DV88" s="35"/>
      <c r="DW88" s="36"/>
      <c r="DX88" s="31"/>
      <c r="DY88" s="32"/>
      <c r="DZ88" s="33"/>
      <c r="EA88" s="34"/>
      <c r="EB88" s="35"/>
      <c r="EC88" s="36"/>
      <c r="ED88" s="31"/>
      <c r="EE88" s="32"/>
      <c r="EF88" s="33"/>
      <c r="EG88" s="34"/>
      <c r="EH88" s="35"/>
      <c r="EI88" s="36"/>
      <c r="EJ88" s="31"/>
      <c r="EK88" s="32"/>
      <c r="EL88" s="33"/>
      <c r="EM88" s="34"/>
      <c r="EN88" s="35"/>
      <c r="EO88" s="36"/>
      <c r="EP88" s="31"/>
      <c r="EQ88" s="32"/>
      <c r="ER88" s="33"/>
      <c r="ES88" s="34"/>
      <c r="ET88" s="35"/>
      <c r="EU88" s="36"/>
      <c r="EV88" s="31"/>
      <c r="EW88" s="32"/>
      <c r="EX88" s="33"/>
      <c r="EY88" s="34"/>
      <c r="EZ88" s="35"/>
      <c r="FA88" s="36"/>
      <c r="FB88" s="31"/>
      <c r="FC88" s="32"/>
      <c r="FD88" s="33"/>
      <c r="FE88" s="34"/>
      <c r="FF88" s="35"/>
      <c r="FG88" s="36"/>
      <c r="FH88" s="31"/>
      <c r="FI88" s="32"/>
      <c r="FJ88" s="33"/>
      <c r="FK88" s="34"/>
      <c r="FL88" s="35"/>
      <c r="FM88" s="11"/>
      <c r="FN88" s="95"/>
    </row>
    <row r="89" spans="1:170" s="93" customFormat="1" ht="13.5" customHeight="1" x14ac:dyDescent="0.2">
      <c r="B89" s="31"/>
      <c r="C89" s="32"/>
      <c r="D89" s="33"/>
      <c r="E89" s="34"/>
      <c r="F89" s="35"/>
      <c r="G89" s="36"/>
      <c r="H89" s="31"/>
      <c r="I89" s="32"/>
      <c r="J89" s="33"/>
      <c r="K89" s="34"/>
      <c r="L89" s="35"/>
      <c r="M89" s="36"/>
      <c r="N89" s="31"/>
      <c r="O89" s="32"/>
      <c r="P89" s="33"/>
      <c r="Q89" s="34"/>
      <c r="R89" s="35"/>
      <c r="S89" s="36"/>
      <c r="T89" s="31"/>
      <c r="U89" s="32"/>
      <c r="V89" s="33"/>
      <c r="W89" s="34"/>
      <c r="X89" s="35"/>
      <c r="Y89" s="36"/>
      <c r="Z89" s="31"/>
      <c r="AA89" s="32"/>
      <c r="AB89" s="33"/>
      <c r="AC89" s="34"/>
      <c r="AD89" s="35"/>
      <c r="AE89" s="36"/>
      <c r="AF89" s="31"/>
      <c r="AG89" s="32"/>
      <c r="AH89" s="33"/>
      <c r="AI89" s="34"/>
      <c r="AJ89" s="35"/>
      <c r="AK89" s="36"/>
      <c r="AL89" s="31"/>
      <c r="AM89" s="32"/>
      <c r="AN89" s="33"/>
      <c r="AO89" s="34"/>
      <c r="AP89" s="35"/>
      <c r="AR89" s="31"/>
      <c r="AS89" s="32"/>
      <c r="AT89" s="33"/>
      <c r="AU89" s="34"/>
      <c r="AV89" s="35"/>
      <c r="AW89" s="36"/>
      <c r="AX89" s="31"/>
      <c r="AY89" s="32"/>
      <c r="AZ89" s="33"/>
      <c r="BA89" s="34"/>
      <c r="BB89" s="35"/>
      <c r="BC89" s="36"/>
      <c r="BD89" s="31"/>
      <c r="BE89" s="32"/>
      <c r="BF89" s="33"/>
      <c r="BG89" s="34"/>
      <c r="BH89" s="35"/>
      <c r="BI89" s="36"/>
      <c r="BJ89" s="31"/>
      <c r="BK89" s="32"/>
      <c r="BL89" s="33"/>
      <c r="BM89" s="34"/>
      <c r="BN89" s="35"/>
      <c r="BO89" s="36"/>
      <c r="BP89" s="31"/>
      <c r="BQ89" s="32"/>
      <c r="BR89" s="33"/>
      <c r="BS89" s="34"/>
      <c r="BT89" s="35"/>
      <c r="BU89" s="36"/>
      <c r="BV89" s="31"/>
      <c r="BW89" s="32"/>
      <c r="BX89" s="33"/>
      <c r="BY89" s="34"/>
      <c r="BZ89" s="35"/>
      <c r="CA89" s="36"/>
      <c r="CB89" s="31"/>
      <c r="CC89" s="32"/>
      <c r="CD89" s="33"/>
      <c r="CE89" s="34"/>
      <c r="CF89" s="35"/>
      <c r="CG89" s="36"/>
      <c r="CH89" s="31"/>
      <c r="CI89" s="32"/>
      <c r="CJ89" s="33"/>
      <c r="CK89" s="34"/>
      <c r="CL89" s="35"/>
      <c r="CM89" s="36"/>
      <c r="CN89" s="31"/>
      <c r="CO89" s="32"/>
      <c r="CP89" s="33"/>
      <c r="CQ89" s="34"/>
      <c r="CR89" s="35"/>
      <c r="CS89" s="36"/>
      <c r="CT89" s="31"/>
      <c r="CU89" s="32"/>
      <c r="CV89" s="33"/>
      <c r="CW89" s="34"/>
      <c r="CX89" s="35"/>
      <c r="CY89" s="36"/>
      <c r="CZ89" s="31"/>
      <c r="DA89" s="32"/>
      <c r="DB89" s="33"/>
      <c r="DC89" s="34"/>
      <c r="DD89" s="35"/>
      <c r="DE89" s="36"/>
      <c r="DF89" s="31"/>
      <c r="DG89" s="32"/>
      <c r="DH89" s="33"/>
      <c r="DI89" s="34"/>
      <c r="DJ89" s="35"/>
      <c r="DK89" s="36"/>
      <c r="DL89" s="31"/>
      <c r="DM89" s="32"/>
      <c r="DN89" s="33"/>
      <c r="DO89" s="34"/>
      <c r="DP89" s="35"/>
      <c r="DQ89" s="36"/>
      <c r="DR89" s="31"/>
      <c r="DS89" s="32"/>
      <c r="DT89" s="33"/>
      <c r="DU89" s="34"/>
      <c r="DV89" s="35"/>
      <c r="DW89" s="36"/>
      <c r="DX89" s="31"/>
      <c r="DY89" s="32"/>
      <c r="DZ89" s="33"/>
      <c r="EA89" s="34"/>
      <c r="EB89" s="35"/>
      <c r="EC89" s="36"/>
      <c r="ED89" s="31"/>
      <c r="EE89" s="32"/>
      <c r="EF89" s="33"/>
      <c r="EG89" s="34"/>
      <c r="EH89" s="35"/>
      <c r="EI89" s="36"/>
      <c r="EJ89" s="31"/>
      <c r="EK89" s="32"/>
      <c r="EL89" s="33"/>
      <c r="EM89" s="34"/>
      <c r="EN89" s="35"/>
      <c r="EO89" s="36"/>
      <c r="EP89" s="31"/>
      <c r="EQ89" s="32"/>
      <c r="ER89" s="33"/>
      <c r="ES89" s="34"/>
      <c r="ET89" s="35"/>
      <c r="EU89" s="36"/>
      <c r="EV89" s="31"/>
      <c r="EW89" s="32"/>
      <c r="EX89" s="33"/>
      <c r="EY89" s="34"/>
      <c r="EZ89" s="35"/>
      <c r="FA89" s="36"/>
      <c r="FB89" s="31"/>
      <c r="FC89" s="32"/>
      <c r="FD89" s="33"/>
      <c r="FE89" s="34"/>
      <c r="FF89" s="35"/>
      <c r="FG89" s="36"/>
      <c r="FH89" s="31"/>
      <c r="FI89" s="32"/>
      <c r="FJ89" s="33"/>
      <c r="FK89" s="34"/>
      <c r="FL89" s="35"/>
      <c r="FM89" s="11"/>
      <c r="FN89" s="95"/>
    </row>
    <row r="90" spans="1:170" s="93" customFormat="1" ht="13.5" customHeight="1" thickBot="1" x14ac:dyDescent="0.25">
      <c r="B90" s="99"/>
      <c r="C90" s="100"/>
      <c r="D90" s="101"/>
      <c r="E90" s="102"/>
      <c r="F90" s="103"/>
      <c r="G90" s="36"/>
      <c r="H90" s="99"/>
      <c r="I90" s="100"/>
      <c r="J90" s="101"/>
      <c r="K90" s="102"/>
      <c r="L90" s="103"/>
      <c r="M90" s="36"/>
      <c r="N90" s="99"/>
      <c r="O90" s="100"/>
      <c r="P90" s="101"/>
      <c r="Q90" s="102"/>
      <c r="R90" s="103"/>
      <c r="S90" s="36"/>
      <c r="T90" s="99"/>
      <c r="U90" s="100"/>
      <c r="V90" s="101"/>
      <c r="W90" s="102"/>
      <c r="X90" s="103"/>
      <c r="Y90" s="36"/>
      <c r="Z90" s="99"/>
      <c r="AA90" s="100"/>
      <c r="AB90" s="101"/>
      <c r="AC90" s="102"/>
      <c r="AD90" s="103"/>
      <c r="AE90" s="36"/>
      <c r="AF90" s="99"/>
      <c r="AG90" s="100"/>
      <c r="AH90" s="101"/>
      <c r="AI90" s="102"/>
      <c r="AJ90" s="103"/>
      <c r="AK90" s="36"/>
      <c r="AL90" s="99"/>
      <c r="AM90" s="100"/>
      <c r="AN90" s="32"/>
      <c r="AO90" s="34"/>
      <c r="AP90" s="57"/>
      <c r="AR90" s="99"/>
      <c r="AS90" s="100"/>
      <c r="AT90" s="101"/>
      <c r="AU90" s="102"/>
      <c r="AV90" s="103"/>
      <c r="AW90" s="36"/>
      <c r="AX90" s="99"/>
      <c r="AY90" s="100"/>
      <c r="AZ90" s="101"/>
      <c r="BA90" s="102"/>
      <c r="BB90" s="103"/>
      <c r="BC90" s="36"/>
      <c r="BD90" s="99"/>
      <c r="BE90" s="100"/>
      <c r="BF90" s="101"/>
      <c r="BG90" s="102"/>
      <c r="BH90" s="103"/>
      <c r="BI90" s="36"/>
      <c r="BJ90" s="99"/>
      <c r="BK90" s="100"/>
      <c r="BL90" s="101"/>
      <c r="BM90" s="102"/>
      <c r="BN90" s="103"/>
      <c r="BO90" s="36"/>
      <c r="BP90" s="99"/>
      <c r="BQ90" s="100"/>
      <c r="BR90" s="101"/>
      <c r="BS90" s="102"/>
      <c r="BT90" s="103"/>
      <c r="BU90" s="36"/>
      <c r="BV90" s="99"/>
      <c r="BW90" s="100"/>
      <c r="BX90" s="101"/>
      <c r="BY90" s="102"/>
      <c r="BZ90" s="103"/>
      <c r="CA90" s="36"/>
      <c r="CB90" s="99"/>
      <c r="CC90" s="100"/>
      <c r="CD90" s="101"/>
      <c r="CE90" s="102"/>
      <c r="CF90" s="103"/>
      <c r="CG90" s="36"/>
      <c r="CH90" s="99"/>
      <c r="CI90" s="100"/>
      <c r="CJ90" s="101"/>
      <c r="CK90" s="102"/>
      <c r="CL90" s="103"/>
      <c r="CM90" s="36"/>
      <c r="CN90" s="99"/>
      <c r="CO90" s="100"/>
      <c r="CP90" s="101"/>
      <c r="CQ90" s="102"/>
      <c r="CR90" s="103"/>
      <c r="CS90" s="36"/>
      <c r="CT90" s="99"/>
      <c r="CU90" s="100"/>
      <c r="CV90" s="101"/>
      <c r="CW90" s="102"/>
      <c r="CX90" s="103"/>
      <c r="CY90" s="36"/>
      <c r="CZ90" s="99"/>
      <c r="DA90" s="100"/>
      <c r="DB90" s="101"/>
      <c r="DC90" s="102"/>
      <c r="DD90" s="103"/>
      <c r="DE90" s="36"/>
      <c r="DF90" s="99"/>
      <c r="DG90" s="100"/>
      <c r="DH90" s="101"/>
      <c r="DI90" s="102"/>
      <c r="DJ90" s="103"/>
      <c r="DK90" s="36"/>
      <c r="DL90" s="99"/>
      <c r="DM90" s="100"/>
      <c r="DN90" s="101"/>
      <c r="DO90" s="102"/>
      <c r="DP90" s="103"/>
      <c r="DQ90" s="36"/>
      <c r="DR90" s="99"/>
      <c r="DS90" s="100"/>
      <c r="DT90" s="101"/>
      <c r="DU90" s="102"/>
      <c r="DV90" s="103"/>
      <c r="DW90" s="36"/>
      <c r="DX90" s="99"/>
      <c r="DY90" s="100"/>
      <c r="DZ90" s="101"/>
      <c r="EA90" s="102"/>
      <c r="EB90" s="103"/>
      <c r="EC90" s="36"/>
      <c r="ED90" s="99"/>
      <c r="EE90" s="100"/>
      <c r="EF90" s="101"/>
      <c r="EG90" s="102"/>
      <c r="EH90" s="103"/>
      <c r="EI90" s="36"/>
      <c r="EJ90" s="99"/>
      <c r="EK90" s="100"/>
      <c r="EL90" s="101"/>
      <c r="EM90" s="102"/>
      <c r="EN90" s="103"/>
      <c r="EO90" s="36"/>
      <c r="EP90" s="99"/>
      <c r="EQ90" s="100"/>
      <c r="ER90" s="101"/>
      <c r="ES90" s="102"/>
      <c r="ET90" s="103"/>
      <c r="EU90" s="36"/>
      <c r="EV90" s="99"/>
      <c r="EW90" s="100"/>
      <c r="EX90" s="101"/>
      <c r="EY90" s="102"/>
      <c r="EZ90" s="103"/>
      <c r="FA90" s="36"/>
      <c r="FB90" s="99"/>
      <c r="FC90" s="100"/>
      <c r="FD90" s="101"/>
      <c r="FE90" s="102"/>
      <c r="FF90" s="103"/>
      <c r="FG90" s="36"/>
      <c r="FH90" s="99"/>
      <c r="FI90" s="100"/>
      <c r="FJ90" s="101"/>
      <c r="FK90" s="102"/>
      <c r="FL90" s="103"/>
      <c r="FM90" s="11"/>
      <c r="FN90" s="95"/>
    </row>
    <row r="91" spans="1:170" s="93" customFormat="1" ht="13.5" customHeight="1" x14ac:dyDescent="0.2">
      <c r="A91" s="104"/>
      <c r="B91" s="95"/>
      <c r="C91" s="105"/>
      <c r="D91" s="105"/>
      <c r="E91" s="95">
        <f>COUNTIFS(E4:E90,"*",D4:D90,"&lt;&gt;")</f>
        <v>26</v>
      </c>
      <c r="F91" s="95"/>
      <c r="G91" s="95"/>
      <c r="H91" s="95"/>
      <c r="I91" s="95"/>
      <c r="J91" s="95"/>
      <c r="K91" s="95">
        <f t="shared" ref="K91:BM91" si="0">COUNTIFS(K4:K90,"*",J4:J90,"&lt;&gt;")</f>
        <v>18</v>
      </c>
      <c r="L91" s="95"/>
      <c r="M91" s="95"/>
      <c r="N91" s="95"/>
      <c r="O91" s="95"/>
      <c r="P91" s="95"/>
      <c r="Q91" s="95">
        <f t="shared" si="0"/>
        <v>32</v>
      </c>
      <c r="R91" s="95"/>
      <c r="S91" s="95"/>
      <c r="T91" s="95"/>
      <c r="U91" s="95"/>
      <c r="V91" s="95"/>
      <c r="W91" s="95">
        <f t="shared" si="0"/>
        <v>45</v>
      </c>
      <c r="X91" s="95"/>
      <c r="Y91" s="95"/>
      <c r="Z91" s="95"/>
      <c r="AA91" s="95"/>
      <c r="AB91" s="95"/>
      <c r="AC91" s="95">
        <f t="shared" si="0"/>
        <v>28</v>
      </c>
      <c r="AD91" s="95"/>
      <c r="AE91" s="95"/>
      <c r="AF91" s="95"/>
      <c r="AG91" s="95"/>
      <c r="AH91" s="95"/>
      <c r="AI91" s="95">
        <f t="shared" si="0"/>
        <v>29</v>
      </c>
      <c r="AJ91" s="95"/>
      <c r="AK91" s="95"/>
      <c r="AL91" s="95"/>
      <c r="AM91" s="95"/>
      <c r="AN91" s="95"/>
      <c r="AO91" s="95">
        <f t="shared" si="0"/>
        <v>18</v>
      </c>
      <c r="AP91" s="95">
        <f>SUM(E91:AO91)</f>
        <v>196</v>
      </c>
      <c r="AQ91" s="95"/>
      <c r="AR91" s="95"/>
      <c r="AS91" s="95"/>
      <c r="AT91" s="95"/>
      <c r="AU91" s="95">
        <f t="shared" si="0"/>
        <v>16</v>
      </c>
      <c r="AV91" s="95"/>
      <c r="AW91" s="95"/>
      <c r="AX91" s="95"/>
      <c r="AY91" s="95"/>
      <c r="AZ91" s="95"/>
      <c r="BA91" s="95">
        <f t="shared" si="0"/>
        <v>10</v>
      </c>
      <c r="BB91" s="95"/>
      <c r="BC91" s="95"/>
      <c r="BD91" s="95"/>
      <c r="BE91" s="95"/>
      <c r="BF91" s="95"/>
      <c r="BG91" s="95">
        <f t="shared" si="0"/>
        <v>23</v>
      </c>
      <c r="BH91" s="95"/>
      <c r="BI91" s="95"/>
      <c r="BJ91" s="95"/>
      <c r="BK91" s="95"/>
      <c r="BL91" s="95"/>
      <c r="BM91" s="95">
        <f t="shared" si="0"/>
        <v>36</v>
      </c>
      <c r="BN91" s="95"/>
      <c r="BO91" s="95"/>
      <c r="BP91" s="95"/>
      <c r="BQ91" s="95"/>
      <c r="BR91" s="95"/>
      <c r="BS91" s="95">
        <f t="shared" ref="BS91:EA91" si="1">COUNTIFS(BS4:BS90,"*",BR4:BR90,"&lt;&gt;")</f>
        <v>30</v>
      </c>
      <c r="BT91" s="95"/>
      <c r="BU91" s="95"/>
      <c r="BV91" s="95"/>
      <c r="BW91" s="95"/>
      <c r="BX91" s="95"/>
      <c r="BY91" s="95">
        <f t="shared" si="1"/>
        <v>30</v>
      </c>
      <c r="BZ91" s="95"/>
      <c r="CA91" s="95"/>
      <c r="CB91" s="95"/>
      <c r="CC91" s="95"/>
      <c r="CD91" s="95"/>
      <c r="CE91" s="95">
        <f t="shared" si="1"/>
        <v>9</v>
      </c>
      <c r="CF91" s="95">
        <f>SUM(AU91:CE91)</f>
        <v>154</v>
      </c>
      <c r="CG91" s="95"/>
      <c r="CH91" s="95"/>
      <c r="CI91" s="95"/>
      <c r="CJ91" s="95"/>
      <c r="CK91" s="95">
        <f t="shared" si="1"/>
        <v>9</v>
      </c>
      <c r="CL91" s="95"/>
      <c r="CM91" s="95"/>
      <c r="CN91" s="95"/>
      <c r="CO91" s="95"/>
      <c r="CP91" s="95"/>
      <c r="CQ91" s="95">
        <f t="shared" si="1"/>
        <v>9</v>
      </c>
      <c r="CR91" s="95"/>
      <c r="CS91" s="95"/>
      <c r="CT91" s="95"/>
      <c r="CU91" s="95"/>
      <c r="CV91" s="95"/>
      <c r="CW91" s="95">
        <f t="shared" si="1"/>
        <v>24</v>
      </c>
      <c r="CX91" s="95"/>
      <c r="CY91" s="95"/>
      <c r="CZ91" s="95"/>
      <c r="DA91" s="95"/>
      <c r="DB91" s="95"/>
      <c r="DC91" s="95">
        <f t="shared" si="1"/>
        <v>31</v>
      </c>
      <c r="DD91" s="95"/>
      <c r="DE91" s="95"/>
      <c r="DF91" s="95"/>
      <c r="DG91" s="95"/>
      <c r="DH91" s="95"/>
      <c r="DI91" s="95">
        <f t="shared" si="1"/>
        <v>13</v>
      </c>
      <c r="DJ91" s="95"/>
      <c r="DK91" s="95"/>
      <c r="DL91" s="95"/>
      <c r="DM91" s="95"/>
      <c r="DN91" s="95"/>
      <c r="DO91" s="95">
        <f t="shared" si="1"/>
        <v>14</v>
      </c>
      <c r="DP91" s="95"/>
      <c r="DQ91" s="95"/>
      <c r="DR91" s="95"/>
      <c r="DS91" s="95"/>
      <c r="DT91" s="95"/>
      <c r="DU91" s="95">
        <f t="shared" si="1"/>
        <v>7</v>
      </c>
      <c r="DV91" s="95">
        <f>SUM(CK91:DU91)</f>
        <v>107</v>
      </c>
      <c r="DW91" s="95"/>
      <c r="DX91" s="95"/>
      <c r="DY91" s="95"/>
      <c r="DZ91" s="95"/>
      <c r="EA91" s="95">
        <f t="shared" si="1"/>
        <v>6</v>
      </c>
      <c r="EB91" s="95"/>
      <c r="EC91" s="95"/>
      <c r="ED91" s="95"/>
      <c r="EE91" s="95"/>
      <c r="EF91" s="95"/>
      <c r="EG91" s="95">
        <f t="shared" ref="EG91:FK91" si="2">COUNTIFS(EG4:EG90,"*",EF4:EF90,"&lt;&gt;")</f>
        <v>10</v>
      </c>
      <c r="EH91" s="95"/>
      <c r="EI91" s="95"/>
      <c r="EJ91" s="95"/>
      <c r="EK91" s="95"/>
      <c r="EL91" s="95"/>
      <c r="EM91" s="95">
        <f t="shared" si="2"/>
        <v>8</v>
      </c>
      <c r="EN91" s="95"/>
      <c r="EO91" s="95"/>
      <c r="EP91" s="95"/>
      <c r="EQ91" s="95"/>
      <c r="ER91" s="95"/>
      <c r="ES91" s="95">
        <f t="shared" si="2"/>
        <v>33</v>
      </c>
      <c r="ET91" s="95"/>
      <c r="EU91" s="95"/>
      <c r="EV91" s="95"/>
      <c r="EW91" s="95"/>
      <c r="EX91" s="95"/>
      <c r="EY91" s="95">
        <f t="shared" si="2"/>
        <v>6</v>
      </c>
      <c r="EZ91" s="95"/>
      <c r="FA91" s="95"/>
      <c r="FB91" s="95"/>
      <c r="FC91" s="95"/>
      <c r="FD91" s="95"/>
      <c r="FE91" s="95">
        <f t="shared" si="2"/>
        <v>14</v>
      </c>
      <c r="FF91" s="95"/>
      <c r="FG91" s="95"/>
      <c r="FH91" s="95"/>
      <c r="FI91" s="95"/>
      <c r="FJ91" s="95"/>
      <c r="FK91" s="95">
        <f t="shared" si="2"/>
        <v>4</v>
      </c>
      <c r="FL91" s="106">
        <f>SUM(EA91:FK91)</f>
        <v>81</v>
      </c>
      <c r="FM91" s="107"/>
      <c r="FN91" s="95"/>
    </row>
    <row r="92" spans="1:170" s="93" customFormat="1" ht="13.5" customHeight="1" x14ac:dyDescent="0.2">
      <c r="A92" s="104"/>
      <c r="B92" s="95"/>
      <c r="C92" s="105"/>
      <c r="D92" s="96">
        <f>COUNT(D4:D90)</f>
        <v>26</v>
      </c>
      <c r="E92" s="95"/>
      <c r="F92" s="95"/>
      <c r="G92" s="95"/>
      <c r="H92" s="95"/>
      <c r="I92" s="95"/>
      <c r="J92" s="96">
        <f>COUNT(J4:J90)</f>
        <v>18</v>
      </c>
      <c r="K92" s="95"/>
      <c r="L92" s="95"/>
      <c r="M92" s="95"/>
      <c r="N92" s="95"/>
      <c r="O92" s="95"/>
      <c r="P92" s="96">
        <f>COUNT(P4:P90)</f>
        <v>32</v>
      </c>
      <c r="Q92" s="95"/>
      <c r="R92" s="95"/>
      <c r="S92" s="95"/>
      <c r="T92" s="95"/>
      <c r="U92" s="95"/>
      <c r="V92" s="96">
        <f>COUNT(V4:V90)</f>
        <v>45</v>
      </c>
      <c r="W92" s="95"/>
      <c r="X92" s="95"/>
      <c r="Y92" s="95"/>
      <c r="Z92" s="95"/>
      <c r="AA92" s="95"/>
      <c r="AB92" s="96">
        <f>COUNT(AB4:AB90)</f>
        <v>28</v>
      </c>
      <c r="AC92" s="95"/>
      <c r="AD92" s="95"/>
      <c r="AE92" s="95"/>
      <c r="AF92" s="95"/>
      <c r="AG92" s="95"/>
      <c r="AH92" s="96">
        <f>COUNT(AH4:AH90)</f>
        <v>29</v>
      </c>
      <c r="AI92" s="95"/>
      <c r="AJ92" s="95"/>
      <c r="AK92" s="95"/>
      <c r="AL92" s="95"/>
      <c r="AM92" s="95"/>
      <c r="AN92" s="96">
        <f>COUNT(AN4:AN90)</f>
        <v>18</v>
      </c>
      <c r="AO92" s="95"/>
      <c r="AP92" s="108">
        <f>SUM(D92:AN92)</f>
        <v>196</v>
      </c>
      <c r="AQ92" s="95"/>
      <c r="AR92" s="95"/>
      <c r="AS92" s="95"/>
      <c r="AT92" s="96">
        <f>COUNT(AT4:AT90)</f>
        <v>16</v>
      </c>
      <c r="AU92" s="95"/>
      <c r="AV92" s="95"/>
      <c r="AW92" s="95"/>
      <c r="AX92" s="95"/>
      <c r="AY92" s="95"/>
      <c r="AZ92" s="96">
        <f>COUNT(AZ4:AZ90)</f>
        <v>10</v>
      </c>
      <c r="BA92" s="95"/>
      <c r="BB92" s="95"/>
      <c r="BC92" s="95"/>
      <c r="BD92" s="95"/>
      <c r="BE92" s="95"/>
      <c r="BF92" s="96">
        <f>COUNT(BF4:BF90)</f>
        <v>23</v>
      </c>
      <c r="BG92" s="95"/>
      <c r="BH92" s="95"/>
      <c r="BI92" s="95"/>
      <c r="BJ92" s="95"/>
      <c r="BK92" s="95"/>
      <c r="BL92" s="96">
        <f>COUNT(BL4:BL90)</f>
        <v>36</v>
      </c>
      <c r="BM92" s="95"/>
      <c r="BN92" s="95"/>
      <c r="BO92" s="95"/>
      <c r="BP92" s="95"/>
      <c r="BQ92" s="95"/>
      <c r="BR92" s="96">
        <f>COUNT(BR4:BR90)</f>
        <v>30</v>
      </c>
      <c r="BS92" s="95"/>
      <c r="BT92" s="95"/>
      <c r="BU92" s="95"/>
      <c r="BV92" s="95"/>
      <c r="BW92" s="95"/>
      <c r="BX92" s="96">
        <f>COUNT(BX4:BX90)</f>
        <v>30</v>
      </c>
      <c r="BY92" s="95"/>
      <c r="BZ92" s="95"/>
      <c r="CA92" s="95"/>
      <c r="CB92" s="95"/>
      <c r="CC92" s="95"/>
      <c r="CD92" s="96">
        <f>COUNT(CD4:CD90)</f>
        <v>9</v>
      </c>
      <c r="CE92" s="95"/>
      <c r="CF92" s="108">
        <f>SUM(AT92:CD92)</f>
        <v>154</v>
      </c>
      <c r="CG92" s="95"/>
      <c r="CH92" s="95"/>
      <c r="CI92" s="95"/>
      <c r="CJ92" s="96">
        <f>COUNT(CJ4:CJ90)</f>
        <v>9</v>
      </c>
      <c r="CK92" s="95"/>
      <c r="CL92" s="95"/>
      <c r="CM92" s="95"/>
      <c r="CN92" s="95"/>
      <c r="CO92" s="95"/>
      <c r="CP92" s="96">
        <f>COUNT(CP4:CP90)</f>
        <v>9</v>
      </c>
      <c r="CQ92" s="95"/>
      <c r="CR92" s="95"/>
      <c r="CS92" s="95"/>
      <c r="CT92" s="95"/>
      <c r="CU92" s="95"/>
      <c r="CV92" s="96">
        <f>COUNT(CV4:CV90)</f>
        <v>24</v>
      </c>
      <c r="CW92" s="95"/>
      <c r="CX92" s="95"/>
      <c r="CY92" s="95"/>
      <c r="CZ92" s="95"/>
      <c r="DA92" s="95"/>
      <c r="DB92" s="96">
        <f>COUNT(DB4:DB90)</f>
        <v>31</v>
      </c>
      <c r="DC92" s="95"/>
      <c r="DD92" s="95"/>
      <c r="DE92" s="95"/>
      <c r="DF92" s="95"/>
      <c r="DG92" s="95"/>
      <c r="DH92" s="96">
        <f>COUNT(DH4:DH90)</f>
        <v>13</v>
      </c>
      <c r="DI92" s="95"/>
      <c r="DJ92" s="95"/>
      <c r="DK92" s="95"/>
      <c r="DL92" s="95"/>
      <c r="DM92" s="95"/>
      <c r="DN92" s="96">
        <f>COUNT(DN4:DN90)</f>
        <v>14</v>
      </c>
      <c r="DO92" s="95"/>
      <c r="DP92" s="95"/>
      <c r="DQ92" s="95"/>
      <c r="DR92" s="95"/>
      <c r="DS92" s="95"/>
      <c r="DT92" s="96">
        <f>COUNT(DT4:DT90)</f>
        <v>7</v>
      </c>
      <c r="DU92" s="95"/>
      <c r="DV92" s="108">
        <f>SUM(CJ92:DT92)</f>
        <v>107</v>
      </c>
      <c r="DW92" s="95"/>
      <c r="DX92" s="95"/>
      <c r="DY92" s="95"/>
      <c r="DZ92" s="96">
        <f>COUNT(DZ4:DZ90)</f>
        <v>6</v>
      </c>
      <c r="EA92" s="95"/>
      <c r="EB92" s="95"/>
      <c r="EC92" s="95"/>
      <c r="ED92" s="95"/>
      <c r="EE92" s="95"/>
      <c r="EF92" s="96">
        <f>COUNT(EF4:EF90)</f>
        <v>10</v>
      </c>
      <c r="EG92" s="95"/>
      <c r="EH92" s="95"/>
      <c r="EI92" s="95"/>
      <c r="EJ92" s="95"/>
      <c r="EK92" s="95"/>
      <c r="EL92" s="96">
        <f>COUNT(EL4:EL90)</f>
        <v>8</v>
      </c>
      <c r="EM92" s="95"/>
      <c r="EN92" s="95"/>
      <c r="EO92" s="95"/>
      <c r="EP92" s="95"/>
      <c r="EQ92" s="95"/>
      <c r="ER92" s="96">
        <f>COUNT(ER4:ER90)</f>
        <v>33</v>
      </c>
      <c r="ES92" s="95"/>
      <c r="ET92" s="95"/>
      <c r="EU92" s="95"/>
      <c r="EV92" s="95"/>
      <c r="EW92" s="95"/>
      <c r="EX92" s="96">
        <f>COUNT(EX4:EX90)</f>
        <v>6</v>
      </c>
      <c r="EY92" s="95"/>
      <c r="EZ92" s="95"/>
      <c r="FA92" s="95"/>
      <c r="FB92" s="95"/>
      <c r="FC92" s="95"/>
      <c r="FD92" s="96">
        <f>COUNT(FD4:FD90)</f>
        <v>14</v>
      </c>
      <c r="FE92" s="95"/>
      <c r="FF92" s="95"/>
      <c r="FG92" s="95"/>
      <c r="FH92" s="95"/>
      <c r="FI92" s="95"/>
      <c r="FJ92" s="96">
        <f>COUNT(FJ4:FJ90)</f>
        <v>4</v>
      </c>
      <c r="FK92" s="95"/>
      <c r="FL92" s="106">
        <f>SUM(DY92:FJ92)</f>
        <v>81</v>
      </c>
      <c r="FM92" s="107"/>
      <c r="FN92" s="95"/>
    </row>
    <row r="93" spans="1:170" s="93" customFormat="1" ht="13.5" customHeight="1" x14ac:dyDescent="0.2">
      <c r="A93" s="104"/>
      <c r="B93" s="95"/>
      <c r="C93" s="108">
        <f>COUNT(C4:C90)</f>
        <v>27</v>
      </c>
      <c r="D93" s="105"/>
      <c r="E93" s="95"/>
      <c r="F93" s="95"/>
      <c r="G93" s="95"/>
      <c r="H93" s="95"/>
      <c r="I93" s="95">
        <f>COUNT(I4:I90)</f>
        <v>18</v>
      </c>
      <c r="J93" s="95"/>
      <c r="K93" s="95"/>
      <c r="L93" s="95"/>
      <c r="M93" s="95"/>
      <c r="N93" s="95"/>
      <c r="O93" s="95">
        <f>COUNT(O4:O90)</f>
        <v>36</v>
      </c>
      <c r="P93" s="95"/>
      <c r="Q93" s="95"/>
      <c r="R93" s="95"/>
      <c r="S93" s="95"/>
      <c r="T93" s="95"/>
      <c r="U93" s="95">
        <f>COUNT(U4:U90)</f>
        <v>45</v>
      </c>
      <c r="V93" s="95"/>
      <c r="W93" s="95"/>
      <c r="X93" s="95"/>
      <c r="Y93" s="95"/>
      <c r="Z93" s="95"/>
      <c r="AA93" s="95">
        <f>COUNT(AA4:AA90)</f>
        <v>24</v>
      </c>
      <c r="AB93" s="95"/>
      <c r="AC93" s="95"/>
      <c r="AD93" s="95"/>
      <c r="AE93" s="95"/>
      <c r="AF93" s="95"/>
      <c r="AG93" s="95">
        <f>COUNT(AG4:AG90)</f>
        <v>29</v>
      </c>
      <c r="AH93" s="95"/>
      <c r="AI93" s="95"/>
      <c r="AJ93" s="95"/>
      <c r="AK93" s="95"/>
      <c r="AL93" s="95"/>
      <c r="AM93" s="95">
        <f>COUNT(AM4:AM90)</f>
        <v>20</v>
      </c>
      <c r="AN93" s="95"/>
      <c r="AO93" s="95"/>
      <c r="AP93" s="108">
        <f>SUM(C93:AM93)</f>
        <v>199</v>
      </c>
      <c r="AQ93" s="95"/>
      <c r="AR93" s="95"/>
      <c r="AS93" s="95">
        <f>COUNT(AS4:AS90)</f>
        <v>12</v>
      </c>
      <c r="AT93" s="95"/>
      <c r="AU93" s="95"/>
      <c r="AV93" s="95"/>
      <c r="AW93" s="95"/>
      <c r="AX93" s="95"/>
      <c r="AY93" s="95">
        <f>COUNT(AY4:AY90)</f>
        <v>12</v>
      </c>
      <c r="AZ93" s="95"/>
      <c r="BA93" s="95"/>
      <c r="BB93" s="95"/>
      <c r="BC93" s="95"/>
      <c r="BD93" s="95"/>
      <c r="BE93" s="95">
        <f>COUNT(BE4:BE90)</f>
        <v>25</v>
      </c>
      <c r="BF93" s="95"/>
      <c r="BG93" s="95"/>
      <c r="BH93" s="95"/>
      <c r="BI93" s="95"/>
      <c r="BJ93" s="95"/>
      <c r="BK93" s="95">
        <f>COUNT(BK4:BK90)</f>
        <v>34</v>
      </c>
      <c r="BL93" s="95"/>
      <c r="BM93" s="95"/>
      <c r="BN93" s="95"/>
      <c r="BO93" s="95"/>
      <c r="BP93" s="95"/>
      <c r="BQ93" s="95">
        <f>COUNT(BQ4:BQ90)</f>
        <v>29</v>
      </c>
      <c r="BR93" s="95"/>
      <c r="BS93" s="95"/>
      <c r="BT93" s="95"/>
      <c r="BU93" s="95"/>
      <c r="BV93" s="95"/>
      <c r="BW93" s="95">
        <f>COUNT(BW4:BW90)</f>
        <v>30</v>
      </c>
      <c r="BX93" s="95"/>
      <c r="BY93" s="95"/>
      <c r="BZ93" s="95"/>
      <c r="CA93" s="95"/>
      <c r="CB93" s="95"/>
      <c r="CC93" s="95">
        <f>COUNT(CC4:CC90)</f>
        <v>9</v>
      </c>
      <c r="CD93" s="95"/>
      <c r="CE93" s="95"/>
      <c r="CF93" s="95">
        <f>SUM(AS93:CC93)</f>
        <v>151</v>
      </c>
      <c r="CG93" s="95"/>
      <c r="CH93" s="95"/>
      <c r="CI93" s="95">
        <f>COUNT(CI4:CI90)</f>
        <v>8</v>
      </c>
      <c r="CJ93" s="95"/>
      <c r="CK93" s="95"/>
      <c r="CL93" s="95"/>
      <c r="CM93" s="95"/>
      <c r="CN93" s="95"/>
      <c r="CO93" s="95">
        <f>COUNT(CO4:CO90)</f>
        <v>9</v>
      </c>
      <c r="CP93" s="95"/>
      <c r="CQ93" s="95"/>
      <c r="CR93" s="95"/>
      <c r="CS93" s="95"/>
      <c r="CT93" s="95"/>
      <c r="CU93" s="95">
        <f>COUNT(CU4:CU90)</f>
        <v>25</v>
      </c>
      <c r="CV93" s="95"/>
      <c r="CW93" s="95"/>
      <c r="CX93" s="95"/>
      <c r="CY93" s="95"/>
      <c r="CZ93" s="95"/>
      <c r="DA93" s="95">
        <f>COUNT(DA4:DA90)</f>
        <v>31</v>
      </c>
      <c r="DB93" s="95"/>
      <c r="DC93" s="95"/>
      <c r="DD93" s="95"/>
      <c r="DE93" s="95"/>
      <c r="DF93" s="95"/>
      <c r="DG93" s="95">
        <f>COUNT(DG4:DG90)</f>
        <v>13</v>
      </c>
      <c r="DH93" s="95"/>
      <c r="DI93" s="95"/>
      <c r="DJ93" s="95"/>
      <c r="DK93" s="95"/>
      <c r="DL93" s="95"/>
      <c r="DM93" s="95">
        <f>COUNT(DM4:DM90)</f>
        <v>14</v>
      </c>
      <c r="DN93" s="95"/>
      <c r="DO93" s="95"/>
      <c r="DP93" s="95"/>
      <c r="DQ93" s="95"/>
      <c r="DR93" s="95"/>
      <c r="DS93" s="95">
        <f>COUNT(DS4:DS90)</f>
        <v>6</v>
      </c>
      <c r="DT93" s="95"/>
      <c r="DU93" s="95"/>
      <c r="DV93" s="95">
        <f>SUM(CI93:DS93)</f>
        <v>106</v>
      </c>
      <c r="DW93" s="95"/>
      <c r="DX93" s="95"/>
      <c r="DY93" s="95">
        <f>COUNT(DY4:DY90)</f>
        <v>6</v>
      </c>
      <c r="DZ93" s="95"/>
      <c r="EA93" s="95"/>
      <c r="EB93" s="95"/>
      <c r="EC93" s="95"/>
      <c r="ED93" s="95"/>
      <c r="EE93" s="95">
        <f>COUNT(EE4:EE90)</f>
        <v>10</v>
      </c>
      <c r="EF93" s="95"/>
      <c r="EG93" s="95"/>
      <c r="EH93" s="95"/>
      <c r="EI93" s="95"/>
      <c r="EJ93" s="95"/>
      <c r="EK93" s="95">
        <f>COUNT(EK4:EK90)</f>
        <v>8</v>
      </c>
      <c r="EL93" s="95"/>
      <c r="EM93" s="95"/>
      <c r="EN93" s="95"/>
      <c r="EO93" s="95"/>
      <c r="EP93" s="95"/>
      <c r="EQ93" s="95">
        <f>COUNT(EQ4:EQ90)</f>
        <v>33</v>
      </c>
      <c r="ER93" s="95"/>
      <c r="ES93" s="95"/>
      <c r="ET93" s="95"/>
      <c r="EU93" s="95"/>
      <c r="EV93" s="95"/>
      <c r="EW93" s="95">
        <f>COUNT(EW4:EW90)</f>
        <v>6</v>
      </c>
      <c r="EX93" s="95"/>
      <c r="EY93" s="95"/>
      <c r="EZ93" s="95"/>
      <c r="FA93" s="95"/>
      <c r="FB93" s="95"/>
      <c r="FC93" s="95">
        <f>COUNT(FC4:FC90)</f>
        <v>14</v>
      </c>
      <c r="FD93" s="95"/>
      <c r="FE93" s="95"/>
      <c r="FF93" s="95"/>
      <c r="FG93" s="95"/>
      <c r="FH93" s="95"/>
      <c r="FI93" s="95">
        <f>COUNT(FI4:FI90)</f>
        <v>4</v>
      </c>
      <c r="FJ93" s="96"/>
      <c r="FK93" s="95"/>
      <c r="FL93" s="106">
        <f>SUM(DY93:FI93)</f>
        <v>81</v>
      </c>
      <c r="FM93" s="107"/>
      <c r="FN93" s="95"/>
    </row>
    <row r="94" spans="1:170" s="93" customFormat="1" ht="13.5" customHeight="1" x14ac:dyDescent="0.2">
      <c r="B94" s="96">
        <f>COUNTIF(B4:B90,"*")</f>
        <v>6</v>
      </c>
      <c r="C94" s="96"/>
      <c r="D94" s="96"/>
      <c r="E94" s="96"/>
      <c r="F94" s="96"/>
      <c r="G94" s="109"/>
      <c r="H94" s="96">
        <f>COUNTIF(H4:H90,"*")</f>
        <v>9</v>
      </c>
      <c r="I94" s="96"/>
      <c r="J94" s="96"/>
      <c r="K94" s="96"/>
      <c r="L94" s="96"/>
      <c r="M94" s="96"/>
      <c r="N94" s="96">
        <f>COUNTIF(N4:N90,"*")</f>
        <v>20</v>
      </c>
      <c r="O94" s="96"/>
      <c r="P94" s="96"/>
      <c r="Q94" s="109"/>
      <c r="R94" s="110"/>
      <c r="S94" s="96"/>
      <c r="T94" s="96">
        <f>COUNTIF(T4:T90,"*")</f>
        <v>20</v>
      </c>
      <c r="U94" s="96"/>
      <c r="V94" s="96"/>
      <c r="W94" s="96"/>
      <c r="X94" s="96"/>
      <c r="Y94" s="96"/>
      <c r="Z94" s="96">
        <f>COUNTIF(Z4:Z90,"*")</f>
        <v>6</v>
      </c>
      <c r="AA94" s="96"/>
      <c r="AB94" s="96"/>
      <c r="AC94" s="96"/>
      <c r="AD94" s="96"/>
      <c r="AE94" s="96"/>
      <c r="AF94" s="96">
        <f>COUNTIF(AF4:AF90,"*")</f>
        <v>7</v>
      </c>
      <c r="AG94" s="96"/>
      <c r="AH94" s="96"/>
      <c r="AI94" s="96"/>
      <c r="AJ94" s="96"/>
      <c r="AK94" s="96"/>
      <c r="AL94" s="96">
        <f>COUNTIF(AL4:AL90,"*")</f>
        <v>2</v>
      </c>
      <c r="AM94" s="96">
        <f>SUM(B94:AL94)</f>
        <v>70</v>
      </c>
      <c r="AN94" s="96"/>
      <c r="AO94" s="111">
        <f>SUM(C93:AM93)</f>
        <v>199</v>
      </c>
      <c r="AP94" s="112" t="s">
        <v>307</v>
      </c>
      <c r="AR94" s="96">
        <f>COUNTIF(AR4:AR90,"*")</f>
        <v>6</v>
      </c>
      <c r="AS94" s="96"/>
      <c r="AT94" s="96"/>
      <c r="AU94" s="96"/>
      <c r="AV94" s="96"/>
      <c r="AW94" s="109"/>
      <c r="AX94" s="96">
        <f>COUNTIF(AX4:AX90,"*")</f>
        <v>7</v>
      </c>
      <c r="AY94" s="96"/>
      <c r="AZ94" s="96"/>
      <c r="BA94" s="96"/>
      <c r="BB94" s="96"/>
      <c r="BC94" s="96"/>
      <c r="BD94" s="96">
        <f>COUNTIF(BD4:BD90,"*")</f>
        <v>7</v>
      </c>
      <c r="BE94" s="96"/>
      <c r="BF94" s="96"/>
      <c r="BG94" s="109"/>
      <c r="BH94" s="110"/>
      <c r="BI94" s="96"/>
      <c r="BJ94" s="96">
        <f>COUNTIF(BJ4:BJ90,"*")</f>
        <v>22</v>
      </c>
      <c r="BK94" s="96"/>
      <c r="BL94" s="96"/>
      <c r="BM94" s="96"/>
      <c r="BN94" s="96"/>
      <c r="BO94" s="96"/>
      <c r="BP94" s="96">
        <f>COUNTIF(BP4:BP90,"*")</f>
        <v>6</v>
      </c>
      <c r="BQ94" s="96"/>
      <c r="BR94" s="96"/>
      <c r="BS94" s="96"/>
      <c r="BT94" s="96"/>
      <c r="BU94" s="96"/>
      <c r="BV94" s="96">
        <f>COUNTIF(BV4:BV90,"*")</f>
        <v>14</v>
      </c>
      <c r="BW94" s="96"/>
      <c r="BX94" s="96"/>
      <c r="BY94" s="96"/>
      <c r="BZ94" s="96"/>
      <c r="CA94" s="96"/>
      <c r="CB94" s="96">
        <f>COUNTIF(CB4:CB90,"*")</f>
        <v>4</v>
      </c>
      <c r="CC94" s="96"/>
      <c r="CD94" s="96"/>
      <c r="CE94" s="111">
        <f>SUM(AS93:CC93)</f>
        <v>151</v>
      </c>
      <c r="CF94" s="112" t="s">
        <v>307</v>
      </c>
      <c r="CG94" s="96"/>
      <c r="CH94" s="96">
        <f>COUNTIF(CH4:CH90,"*")</f>
        <v>6</v>
      </c>
      <c r="CI94" s="96"/>
      <c r="CJ94" s="96"/>
      <c r="CK94" s="96"/>
      <c r="CL94" s="96"/>
      <c r="CM94" s="109"/>
      <c r="CN94" s="96">
        <f>COUNTIF(CN4:CN90,"*")</f>
        <v>9</v>
      </c>
      <c r="CO94" s="96"/>
      <c r="CP94" s="96"/>
      <c r="CQ94" s="96"/>
      <c r="CR94" s="96"/>
      <c r="CS94" s="96"/>
      <c r="CT94" s="96">
        <f>COUNTIF(CT4:CT90,"*")</f>
        <v>19</v>
      </c>
      <c r="CU94" s="96"/>
      <c r="CV94" s="96"/>
      <c r="CW94" s="109"/>
      <c r="CX94" s="110"/>
      <c r="CY94" s="96"/>
      <c r="CZ94" s="96">
        <f>COUNTIF(CZ4:CZ90,"*")</f>
        <v>23</v>
      </c>
      <c r="DA94" s="96"/>
      <c r="DB94" s="96"/>
      <c r="DC94" s="96"/>
      <c r="DD94" s="96"/>
      <c r="DE94" s="96"/>
      <c r="DF94" s="96">
        <f>COUNTIF(DF4:DF90,"*")</f>
        <v>6</v>
      </c>
      <c r="DG94" s="96"/>
      <c r="DH94" s="96"/>
      <c r="DI94" s="96"/>
      <c r="DJ94" s="96"/>
      <c r="DK94" s="96"/>
      <c r="DL94" s="96">
        <f>COUNTIF(DL4:DL90,"*")</f>
        <v>7</v>
      </c>
      <c r="DM94" s="96"/>
      <c r="DN94" s="96"/>
      <c r="DO94" s="96"/>
      <c r="DP94" s="96"/>
      <c r="DQ94" s="96"/>
      <c r="DR94" s="96">
        <f>COUNTIF(DR4:DR90,"*")</f>
        <v>2</v>
      </c>
      <c r="DS94" s="96"/>
      <c r="DT94" s="96"/>
      <c r="DU94" s="111">
        <f>SUM(CI93:DS93)</f>
        <v>106</v>
      </c>
      <c r="DV94" s="112" t="s">
        <v>307</v>
      </c>
      <c r="DW94" s="96"/>
      <c r="DX94" s="96">
        <f>COUNTIF(DX4:DX90,"*")</f>
        <v>6</v>
      </c>
      <c r="DY94" s="96"/>
      <c r="DZ94" s="96"/>
      <c r="EA94" s="96"/>
      <c r="EB94" s="96"/>
      <c r="EC94" s="109"/>
      <c r="ED94" s="96">
        <f>COUNTIF(ED4:ED90,"*")</f>
        <v>10</v>
      </c>
      <c r="EE94" s="96"/>
      <c r="EF94" s="96"/>
      <c r="EG94" s="96"/>
      <c r="EH94" s="96"/>
      <c r="EI94" s="96"/>
      <c r="EJ94" s="96">
        <f>COUNTIF(EJ4:EJ90,"*")</f>
        <v>6</v>
      </c>
      <c r="EK94" s="96"/>
      <c r="EL94" s="96"/>
      <c r="EM94" s="109"/>
      <c r="EN94" s="110"/>
      <c r="EO94" s="96"/>
      <c r="EP94" s="96">
        <f>COUNTIF(EP4:EP90,"*")</f>
        <v>33</v>
      </c>
      <c r="EQ94" s="96"/>
      <c r="ER94" s="96"/>
      <c r="ES94" s="96"/>
      <c r="ET94" s="96"/>
      <c r="EU94" s="96"/>
      <c r="EV94" s="96">
        <f>COUNTIF(EV4:EV90,"*")</f>
        <v>6</v>
      </c>
      <c r="EW94" s="96"/>
      <c r="EX94" s="96"/>
      <c r="EY94" s="96"/>
      <c r="EZ94" s="96"/>
      <c r="FA94" s="96"/>
      <c r="FB94" s="96">
        <f>COUNTIF(FB4:FB90,"*")</f>
        <v>14</v>
      </c>
      <c r="FC94" s="96"/>
      <c r="FD94" s="96"/>
      <c r="FE94" s="96">
        <f>COUNTIF(FE4:FE90,"**")</f>
        <v>14</v>
      </c>
      <c r="FF94" s="96"/>
      <c r="FG94" s="96"/>
      <c r="FH94" s="96">
        <f>COUNTIF(FH4:FH90,"*")</f>
        <v>4</v>
      </c>
      <c r="FI94" s="96"/>
      <c r="FJ94" s="96"/>
      <c r="FK94" s="111">
        <f>SUM(DY93:FI93)</f>
        <v>81</v>
      </c>
      <c r="FL94" s="112" t="s">
        <v>307</v>
      </c>
      <c r="FM94" s="113"/>
      <c r="FN94" s="96"/>
    </row>
    <row r="95" spans="1:170" s="93" customFormat="1" ht="13.5" customHeight="1" x14ac:dyDescent="0.2">
      <c r="B95" s="114"/>
      <c r="G95" s="115"/>
      <c r="H95" s="114"/>
      <c r="N95" s="114"/>
      <c r="T95" s="114"/>
      <c r="Z95" s="114"/>
      <c r="AF95" s="114"/>
      <c r="AL95" s="114"/>
      <c r="AO95" s="116">
        <f>SUM(AL94,AF94,Z94,T94,N94,H94,B94)</f>
        <v>70</v>
      </c>
      <c r="AP95" s="117" t="s">
        <v>308</v>
      </c>
      <c r="AR95" s="114"/>
      <c r="AW95" s="115"/>
      <c r="AX95" s="114"/>
      <c r="BD95" s="114"/>
      <c r="BJ95" s="114"/>
      <c r="BP95" s="114"/>
      <c r="BV95" s="114"/>
      <c r="CB95" s="114"/>
      <c r="CE95" s="118">
        <f>SUM(AR94:CB94)</f>
        <v>66</v>
      </c>
      <c r="CF95" s="117" t="s">
        <v>308</v>
      </c>
      <c r="CH95" s="114"/>
      <c r="CM95" s="115"/>
      <c r="CN95" s="114"/>
      <c r="CT95" s="114"/>
      <c r="CZ95" s="114"/>
      <c r="DF95" s="114"/>
      <c r="DL95" s="114"/>
      <c r="DR95" s="114"/>
      <c r="DU95" s="119">
        <f>SUM(DR94,DL94,DF94,CZ94,CT94,CN94,CH94)</f>
        <v>72</v>
      </c>
      <c r="DV95" s="117" t="s">
        <v>308</v>
      </c>
      <c r="DX95" s="114"/>
      <c r="EC95" s="115"/>
      <c r="ED95" s="114"/>
      <c r="EJ95" s="114"/>
      <c r="EP95" s="114"/>
      <c r="EV95" s="114"/>
      <c r="FB95" s="114"/>
      <c r="FH95" s="114"/>
      <c r="FJ95" s="120"/>
      <c r="FK95" s="119">
        <f>SUM(FH94,FB94,EV94,EP94,EJ94,ED94,DX94)</f>
        <v>79</v>
      </c>
      <c r="FL95" s="117" t="s">
        <v>308</v>
      </c>
      <c r="FM95" s="113"/>
    </row>
    <row r="96" spans="1:170" s="93" customFormat="1" ht="13.5" customHeight="1" x14ac:dyDescent="0.2">
      <c r="B96" s="114"/>
      <c r="G96" s="115"/>
      <c r="H96" s="114"/>
      <c r="N96" s="114"/>
      <c r="T96" s="114"/>
      <c r="Z96" s="114"/>
      <c r="AF96" s="114"/>
      <c r="AL96" s="114"/>
      <c r="AO96" s="121">
        <f>AO94-AO95</f>
        <v>129</v>
      </c>
      <c r="AP96" s="117" t="s">
        <v>309</v>
      </c>
      <c r="AR96" s="114"/>
      <c r="AW96" s="115"/>
      <c r="AX96" s="114"/>
      <c r="BD96" s="114"/>
      <c r="BJ96" s="114"/>
      <c r="BP96" s="114"/>
      <c r="BV96" s="114"/>
      <c r="CB96" s="114"/>
      <c r="CE96" s="121">
        <f>CE94-CE95</f>
        <v>85</v>
      </c>
      <c r="CF96" s="117" t="s">
        <v>309</v>
      </c>
      <c r="CH96" s="114"/>
      <c r="CM96" s="115"/>
      <c r="CN96" s="114"/>
      <c r="CT96" s="114"/>
      <c r="CZ96" s="114"/>
      <c r="DF96" s="114"/>
      <c r="DL96" s="114"/>
      <c r="DR96" s="114"/>
      <c r="DU96" s="121">
        <f>DU94-DU95</f>
        <v>34</v>
      </c>
      <c r="DV96" s="117" t="s">
        <v>309</v>
      </c>
      <c r="DX96" s="114"/>
      <c r="EC96" s="115"/>
      <c r="ED96" s="114"/>
      <c r="EJ96" s="114"/>
      <c r="EP96" s="114"/>
      <c r="EV96" s="114"/>
      <c r="FB96" s="114"/>
      <c r="FH96" s="114"/>
      <c r="FK96" s="121">
        <f>FK94-FK95</f>
        <v>2</v>
      </c>
      <c r="FL96" s="117" t="s">
        <v>309</v>
      </c>
      <c r="FM96" s="113"/>
    </row>
    <row r="97" spans="2:175" s="93" customFormat="1" ht="13.5" customHeight="1" x14ac:dyDescent="0.2">
      <c r="B97" s="114"/>
      <c r="G97" s="122"/>
      <c r="H97" s="114"/>
      <c r="N97" s="114"/>
      <c r="T97" s="114"/>
      <c r="Z97" s="114"/>
      <c r="AF97" s="114"/>
      <c r="AL97" s="114"/>
      <c r="AR97" s="114"/>
      <c r="AW97" s="122"/>
      <c r="AX97" s="114"/>
      <c r="BD97" s="114"/>
      <c r="BJ97" s="114"/>
      <c r="BP97" s="114"/>
      <c r="BV97" s="114"/>
      <c r="CB97" s="114"/>
      <c r="CH97" s="114"/>
      <c r="CM97" s="122"/>
      <c r="CN97" s="114"/>
      <c r="CT97" s="114"/>
      <c r="CZ97" s="114"/>
      <c r="DF97" s="114"/>
      <c r="DL97" s="114"/>
      <c r="DR97" s="114"/>
      <c r="DX97" s="114"/>
      <c r="EC97" s="122"/>
      <c r="ED97" s="114"/>
      <c r="EJ97" s="114"/>
      <c r="EP97" s="114"/>
      <c r="EV97" s="114"/>
      <c r="FB97" s="114"/>
      <c r="FH97" s="114"/>
      <c r="FI97" s="123"/>
      <c r="FM97" s="109"/>
    </row>
    <row r="98" spans="2:175" s="93" customFormat="1" ht="13.5" customHeight="1" x14ac:dyDescent="0.2">
      <c r="B98" s="114"/>
      <c r="G98" s="122"/>
      <c r="H98" s="114"/>
      <c r="N98" s="114"/>
      <c r="T98" s="114"/>
      <c r="Z98" s="114"/>
      <c r="AF98" s="114"/>
      <c r="AL98" s="114"/>
      <c r="AR98" s="114"/>
      <c r="AW98" s="122"/>
      <c r="AX98" s="114"/>
      <c r="BD98" s="114"/>
      <c r="BJ98" s="114"/>
      <c r="BP98" s="114"/>
      <c r="BV98" s="114"/>
      <c r="CB98" s="114"/>
      <c r="CH98" s="114"/>
      <c r="CM98" s="122"/>
      <c r="CN98" s="114"/>
      <c r="CT98" s="114"/>
      <c r="CZ98" s="114"/>
      <c r="DF98" s="114"/>
      <c r="DL98" s="114"/>
      <c r="DR98" s="114"/>
      <c r="DX98" s="114"/>
      <c r="EC98" s="122"/>
      <c r="ED98" s="114"/>
      <c r="EJ98" s="114"/>
      <c r="EP98" s="114"/>
      <c r="EV98" s="114"/>
      <c r="FB98" s="114"/>
      <c r="FH98" s="114"/>
      <c r="FI98" s="123"/>
      <c r="FK98" s="124" t="s">
        <v>310</v>
      </c>
      <c r="FL98" s="124"/>
      <c r="FM98" s="109"/>
    </row>
    <row r="99" spans="2:175" s="93" customFormat="1" ht="13.5" customHeight="1" x14ac:dyDescent="0.2">
      <c r="B99" s="114"/>
      <c r="G99" s="122"/>
      <c r="H99" s="114"/>
      <c r="N99" s="114"/>
      <c r="T99" s="114"/>
      <c r="Z99" s="114"/>
      <c r="AF99" s="114"/>
      <c r="AL99" s="114"/>
      <c r="AR99" s="114"/>
      <c r="AW99" s="122"/>
      <c r="AX99" s="114"/>
      <c r="BD99" s="114"/>
      <c r="BJ99" s="114"/>
      <c r="BP99" s="114"/>
      <c r="BV99" s="114"/>
      <c r="CB99" s="114"/>
      <c r="CH99" s="114"/>
      <c r="CM99" s="122"/>
      <c r="CN99" s="114"/>
      <c r="CT99" s="114"/>
      <c r="CZ99" s="114"/>
      <c r="DF99" s="114"/>
      <c r="DL99" s="114"/>
      <c r="DR99" s="114"/>
      <c r="DX99" s="114"/>
      <c r="EC99" s="122"/>
      <c r="ED99" s="114"/>
      <c r="EJ99" s="114"/>
      <c r="EP99" s="114"/>
      <c r="EV99" s="114"/>
      <c r="FB99" s="114"/>
      <c r="FH99" s="114"/>
      <c r="FI99" s="123"/>
      <c r="FK99" s="125">
        <f>SUM(DU94,FK94,CE94,AO94)</f>
        <v>537</v>
      </c>
      <c r="FL99" s="112" t="s">
        <v>307</v>
      </c>
      <c r="FM99" s="109"/>
    </row>
    <row r="100" spans="2:175" s="93" customFormat="1" ht="13.5" customHeight="1" x14ac:dyDescent="0.2">
      <c r="B100" s="114"/>
      <c r="G100" s="122"/>
      <c r="H100" s="114"/>
      <c r="N100" s="114"/>
      <c r="T100" s="114"/>
      <c r="Z100" s="114"/>
      <c r="AF100" s="114"/>
      <c r="AL100" s="114"/>
      <c r="AR100" s="114"/>
      <c r="AW100" s="122"/>
      <c r="AX100" s="114"/>
      <c r="BD100" s="114"/>
      <c r="BJ100" s="114"/>
      <c r="BP100" s="114"/>
      <c r="BV100" s="114"/>
      <c r="CB100" s="114"/>
      <c r="CH100" s="114"/>
      <c r="CM100" s="122"/>
      <c r="CN100" s="114"/>
      <c r="CT100" s="114"/>
      <c r="CZ100" s="114"/>
      <c r="DF100" s="114"/>
      <c r="DL100" s="114"/>
      <c r="DR100" s="114"/>
      <c r="DV100" s="126"/>
      <c r="DX100" s="114"/>
      <c r="EC100" s="122"/>
      <c r="ED100" s="114"/>
      <c r="EJ100" s="114"/>
      <c r="EP100" s="114"/>
      <c r="EV100" s="114"/>
      <c r="FB100" s="114"/>
      <c r="FH100" s="114"/>
      <c r="FI100" s="123"/>
      <c r="FK100" s="119">
        <f>SUM(FK95,DU95,CE95,AO95)</f>
        <v>287</v>
      </c>
      <c r="FL100" s="117" t="s">
        <v>308</v>
      </c>
      <c r="FM100" s="109"/>
    </row>
    <row r="101" spans="2:175" s="93" customFormat="1" ht="13.5" customHeight="1" x14ac:dyDescent="0.2">
      <c r="B101" s="114"/>
      <c r="G101" s="122"/>
      <c r="H101" s="114"/>
      <c r="N101" s="114"/>
      <c r="T101" s="114"/>
      <c r="Z101" s="114"/>
      <c r="AF101" s="114"/>
      <c r="AL101" s="114"/>
      <c r="AR101" s="114"/>
      <c r="AW101" s="122"/>
      <c r="AX101" s="114"/>
      <c r="BD101" s="114"/>
      <c r="BJ101" s="114"/>
      <c r="BP101" s="114"/>
      <c r="BV101" s="114"/>
      <c r="CB101" s="114"/>
      <c r="CH101" s="114"/>
      <c r="CM101" s="122"/>
      <c r="CN101" s="114"/>
      <c r="CT101" s="114"/>
      <c r="CZ101" s="114"/>
      <c r="DF101" s="114"/>
      <c r="DL101" s="114"/>
      <c r="DR101" s="114"/>
      <c r="DX101" s="114"/>
      <c r="EC101" s="122"/>
      <c r="ED101" s="114"/>
      <c r="EJ101" s="114"/>
      <c r="EP101" s="114"/>
      <c r="EV101" s="114"/>
      <c r="FB101" s="114"/>
      <c r="FH101" s="114"/>
      <c r="FI101" s="123"/>
      <c r="FK101" s="121">
        <f>FK99-FK100</f>
        <v>250</v>
      </c>
      <c r="FL101" s="117" t="s">
        <v>309</v>
      </c>
      <c r="FM101" s="109"/>
    </row>
    <row r="102" spans="2:175" s="93" customFormat="1" ht="13.5" customHeight="1" x14ac:dyDescent="0.2">
      <c r="B102" s="114"/>
      <c r="G102" s="122"/>
      <c r="H102" s="114"/>
      <c r="N102" s="114"/>
      <c r="T102" s="114"/>
      <c r="Z102" s="114"/>
      <c r="AF102" s="114"/>
      <c r="AL102" s="114"/>
      <c r="AR102" s="114"/>
      <c r="AW102" s="122"/>
      <c r="AX102" s="114"/>
      <c r="BD102" s="114"/>
      <c r="BJ102" s="114"/>
      <c r="BP102" s="114"/>
      <c r="BV102" s="114"/>
      <c r="CB102" s="114"/>
      <c r="CH102" s="114"/>
      <c r="CM102" s="122"/>
      <c r="CN102" s="114"/>
      <c r="CT102" s="114"/>
      <c r="CZ102" s="114"/>
      <c r="DF102" s="114"/>
      <c r="DL102" s="114"/>
      <c r="DR102" s="114"/>
      <c r="DX102" s="114"/>
      <c r="EC102" s="122"/>
      <c r="ED102" s="114"/>
      <c r="EJ102" s="114"/>
      <c r="EP102" s="114"/>
      <c r="EV102" s="114"/>
      <c r="FB102" s="114"/>
      <c r="FH102" s="114"/>
      <c r="FI102" s="123"/>
    </row>
    <row r="103" spans="2:175" s="93" customFormat="1" ht="13.5" customHeight="1" x14ac:dyDescent="0.2">
      <c r="B103" s="114"/>
      <c r="G103" s="122"/>
      <c r="H103" s="114"/>
      <c r="N103" s="114"/>
      <c r="T103" s="114"/>
      <c r="Z103" s="114"/>
      <c r="AF103" s="114"/>
      <c r="AL103" s="114">
        <f>COUNTIF($B$4:$AO$90,"SHW")</f>
        <v>27</v>
      </c>
      <c r="AR103" s="114"/>
      <c r="AW103" s="122"/>
      <c r="AX103" s="114"/>
      <c r="BD103" s="114"/>
      <c r="BJ103" s="114"/>
      <c r="BP103" s="114"/>
      <c r="BV103" s="114"/>
      <c r="CB103" s="114"/>
      <c r="CH103" s="114"/>
      <c r="CM103" s="122"/>
      <c r="CN103" s="114"/>
      <c r="CT103" s="114"/>
      <c r="CZ103" s="114"/>
      <c r="DF103" s="114"/>
      <c r="DL103" s="114"/>
      <c r="DR103" s="127"/>
      <c r="DS103" s="127"/>
      <c r="DT103" s="127"/>
      <c r="DU103" s="127"/>
      <c r="DX103" s="114"/>
      <c r="EC103" s="122"/>
      <c r="ED103" s="114"/>
      <c r="EJ103" s="114"/>
      <c r="EP103" s="114"/>
      <c r="EV103" s="114"/>
      <c r="FB103" s="114"/>
      <c r="FH103" s="114"/>
      <c r="FI103" s="123"/>
      <c r="FK103" s="128"/>
      <c r="FL103" s="129" t="s">
        <v>311</v>
      </c>
      <c r="FM103" s="130"/>
      <c r="FN103" s="131" t="s">
        <v>312</v>
      </c>
      <c r="FO103" s="131" t="s">
        <v>313</v>
      </c>
      <c r="FP103" s="131" t="s">
        <v>314</v>
      </c>
      <c r="FQ103" s="131" t="s">
        <v>315</v>
      </c>
      <c r="FR103" s="131" t="s">
        <v>316</v>
      </c>
      <c r="FS103" s="129" t="s">
        <v>317</v>
      </c>
    </row>
    <row r="104" spans="2:175" s="93" customFormat="1" ht="13.5" customHeight="1" x14ac:dyDescent="0.2">
      <c r="B104" s="114"/>
      <c r="G104" s="122"/>
      <c r="H104" s="114"/>
      <c r="N104" s="114"/>
      <c r="T104" s="114"/>
      <c r="Z104" s="114"/>
      <c r="AF104" s="114"/>
      <c r="AL104" s="114"/>
      <c r="AR104" s="114"/>
      <c r="AW104" s="122"/>
      <c r="AX104" s="114"/>
      <c r="BD104" s="114"/>
      <c r="BJ104" s="114"/>
      <c r="BP104" s="114"/>
      <c r="BV104" s="114"/>
      <c r="CB104" s="114"/>
      <c r="CH104" s="114"/>
      <c r="CM104" s="122"/>
      <c r="CN104" s="114"/>
      <c r="CT104" s="114"/>
      <c r="CZ104" s="114"/>
      <c r="DF104" s="114"/>
      <c r="DL104" s="114"/>
      <c r="DR104" s="114"/>
      <c r="DX104" s="114"/>
      <c r="EC104" s="122"/>
      <c r="ED104" s="114"/>
      <c r="EJ104" s="114"/>
      <c r="EP104" s="114"/>
      <c r="EV104" s="114"/>
      <c r="FB104" s="114"/>
      <c r="FH104" s="114"/>
      <c r="FI104" s="123"/>
      <c r="FK104" s="132"/>
      <c r="FL104" s="133" t="s">
        <v>318</v>
      </c>
      <c r="FM104" s="134"/>
      <c r="FN104" s="135">
        <f>COUNTIFS($B$4:$FL$90,"BRW",$A$4:$FK$90,"&lt;&gt;")</f>
        <v>41</v>
      </c>
      <c r="FO104" s="135">
        <f>COUNTIF($B$4:$FL$90,"BRW*")-FN104</f>
        <v>30</v>
      </c>
      <c r="FP104" s="135">
        <f t="shared" ref="FP104:FP116" si="3">FN104-FO104</f>
        <v>11</v>
      </c>
      <c r="FQ104" s="136">
        <f t="shared" ref="FQ104:FQ116" si="4" xml:space="preserve"> FN104/$FK$99</f>
        <v>7.6350093109869649E-2</v>
      </c>
      <c r="FR104" s="136">
        <f t="shared" ref="FR104:FR116" si="5" xml:space="preserve"> FO104/$FK$100</f>
        <v>0.10452961672473868</v>
      </c>
      <c r="FS104" s="137">
        <f t="shared" ref="FS104:FS116" si="6" xml:space="preserve"> FP104/$FK$101</f>
        <v>4.3999999999999997E-2</v>
      </c>
    </row>
    <row r="105" spans="2:175" s="93" customFormat="1" ht="13.5" customHeight="1" x14ac:dyDescent="0.2">
      <c r="B105" s="114"/>
      <c r="G105" s="122"/>
      <c r="H105" s="114"/>
      <c r="N105" s="114"/>
      <c r="T105" s="114"/>
      <c r="Z105" s="114"/>
      <c r="AF105" s="114"/>
      <c r="AL105" s="114"/>
      <c r="AR105" s="114"/>
      <c r="AW105" s="122"/>
      <c r="AX105" s="114"/>
      <c r="BD105" s="114"/>
      <c r="BJ105" s="114"/>
      <c r="BP105" s="114"/>
      <c r="BV105" s="114"/>
      <c r="CB105" s="114"/>
      <c r="CH105" s="114"/>
      <c r="CM105" s="122"/>
      <c r="CN105" s="114"/>
      <c r="CT105" s="114"/>
      <c r="CZ105" s="114"/>
      <c r="DF105" s="114"/>
      <c r="DL105" s="114"/>
      <c r="DR105" s="114"/>
      <c r="DX105" s="114"/>
      <c r="EC105" s="122"/>
      <c r="ED105" s="114"/>
      <c r="EJ105" s="114"/>
      <c r="EP105" s="114"/>
      <c r="EV105" s="114"/>
      <c r="FB105" s="114"/>
      <c r="FH105" s="114"/>
      <c r="FI105" s="123"/>
      <c r="FK105" s="138"/>
      <c r="FL105" s="139" t="s">
        <v>319</v>
      </c>
      <c r="FM105" s="134"/>
      <c r="FN105" s="135">
        <f>COUNTIFS($B$4:$FL$90,"CHV",$A$4:$FK$90,"&lt;&gt;")</f>
        <v>91</v>
      </c>
      <c r="FO105" s="135">
        <f>COUNTIF($B$4:$FL$90,"CHV*")-FN105</f>
        <v>56</v>
      </c>
      <c r="FP105" s="135">
        <f t="shared" si="3"/>
        <v>35</v>
      </c>
      <c r="FQ105" s="136">
        <f t="shared" si="4"/>
        <v>0.16945996275605213</v>
      </c>
      <c r="FR105" s="136">
        <f t="shared" si="5"/>
        <v>0.1951219512195122</v>
      </c>
      <c r="FS105" s="137">
        <f t="shared" si="6"/>
        <v>0.14000000000000001</v>
      </c>
    </row>
    <row r="106" spans="2:175" s="93" customFormat="1" ht="13.5" customHeight="1" x14ac:dyDescent="0.2">
      <c r="B106" s="114"/>
      <c r="G106" s="122"/>
      <c r="H106" s="114"/>
      <c r="N106" s="114"/>
      <c r="T106" s="114"/>
      <c r="Z106" s="114"/>
      <c r="AF106" s="114"/>
      <c r="AL106" s="114"/>
      <c r="AR106" s="114"/>
      <c r="AW106" s="122"/>
      <c r="AX106" s="114"/>
      <c r="BD106" s="114"/>
      <c r="BJ106" s="114"/>
      <c r="BP106" s="114"/>
      <c r="BV106" s="114"/>
      <c r="CB106" s="114"/>
      <c r="CH106" s="114"/>
      <c r="CM106" s="122"/>
      <c r="CN106" s="114"/>
      <c r="CT106" s="114"/>
      <c r="CZ106" s="114"/>
      <c r="DF106" s="114"/>
      <c r="DL106" s="114"/>
      <c r="DR106" s="114"/>
      <c r="DX106" s="114"/>
      <c r="EC106" s="122"/>
      <c r="ED106" s="114"/>
      <c r="EJ106" s="114"/>
      <c r="EP106" s="114"/>
      <c r="EV106" s="114"/>
      <c r="FB106" s="114"/>
      <c r="FH106" s="114"/>
      <c r="FI106" s="123"/>
      <c r="FK106" s="132"/>
      <c r="FL106" s="133" t="s">
        <v>320</v>
      </c>
      <c r="FM106" s="134"/>
      <c r="FN106" s="135">
        <f>COUNTIFS($B$4:$FL$90,"CLA",$A$4:$FK$90,"&lt;&gt;")</f>
        <v>12</v>
      </c>
      <c r="FO106" s="135">
        <f>COUNTIF($B$4:$FL$90,"CLA*")-FN106</f>
        <v>12</v>
      </c>
      <c r="FP106" s="135">
        <f t="shared" si="3"/>
        <v>0</v>
      </c>
      <c r="FQ106" s="136">
        <f t="shared" si="4"/>
        <v>2.23463687150838E-2</v>
      </c>
      <c r="FR106" s="136">
        <f t="shared" si="5"/>
        <v>4.1811846689895474E-2</v>
      </c>
      <c r="FS106" s="137">
        <f t="shared" si="6"/>
        <v>0</v>
      </c>
    </row>
    <row r="107" spans="2:175" s="93" customFormat="1" ht="13.5" customHeight="1" x14ac:dyDescent="0.2">
      <c r="B107" s="114"/>
      <c r="G107" s="122"/>
      <c r="H107" s="114"/>
      <c r="N107" s="114"/>
      <c r="T107" s="114"/>
      <c r="Z107" s="114"/>
      <c r="AF107" s="114"/>
      <c r="AL107" s="114"/>
      <c r="AR107" s="114"/>
      <c r="AW107" s="122"/>
      <c r="AX107" s="114"/>
      <c r="BD107" s="114"/>
      <c r="BJ107" s="114"/>
      <c r="BP107" s="114"/>
      <c r="BV107" s="114"/>
      <c r="CB107" s="114"/>
      <c r="CH107" s="114"/>
      <c r="CM107" s="122"/>
      <c r="CN107" s="114"/>
      <c r="CT107" s="114"/>
      <c r="CZ107" s="114"/>
      <c r="DF107" s="114"/>
      <c r="DL107" s="114"/>
      <c r="DR107" s="114"/>
      <c r="DX107" s="114"/>
      <c r="EC107" s="122"/>
      <c r="ED107" s="114"/>
      <c r="EJ107" s="114"/>
      <c r="EP107" s="114"/>
      <c r="EV107" s="114"/>
      <c r="FB107" s="114"/>
      <c r="FH107" s="114"/>
      <c r="FI107" s="123"/>
      <c r="FK107" s="132"/>
      <c r="FL107" s="133" t="s">
        <v>321</v>
      </c>
      <c r="FM107" s="134"/>
      <c r="FN107" s="135">
        <f>COUNTIFS($B$4:$FL$90,"KNW",$A$4:$FK$90,"&lt;&gt;")</f>
        <v>21</v>
      </c>
      <c r="FO107" s="135">
        <f>COUNTIF($B$4:$FL$90,"KNW*")-FN107</f>
        <v>12</v>
      </c>
      <c r="FP107" s="135">
        <f t="shared" si="3"/>
        <v>9</v>
      </c>
      <c r="FQ107" s="136">
        <f t="shared" si="4"/>
        <v>3.9106145251396648E-2</v>
      </c>
      <c r="FR107" s="136">
        <f t="shared" si="5"/>
        <v>4.1811846689895474E-2</v>
      </c>
      <c r="FS107" s="137">
        <f t="shared" si="6"/>
        <v>3.5999999999999997E-2</v>
      </c>
    </row>
    <row r="108" spans="2:175" s="93" customFormat="1" ht="13.5" customHeight="1" x14ac:dyDescent="0.2">
      <c r="B108" s="114"/>
      <c r="G108" s="122"/>
      <c r="H108" s="114"/>
      <c r="N108" s="114"/>
      <c r="T108" s="114"/>
      <c r="Z108" s="114"/>
      <c r="AF108" s="114"/>
      <c r="AL108" s="114"/>
      <c r="AR108" s="114"/>
      <c r="AW108" s="122"/>
      <c r="AX108" s="114"/>
      <c r="BD108" s="114"/>
      <c r="BJ108" s="114"/>
      <c r="BP108" s="114"/>
      <c r="BV108" s="114"/>
      <c r="CB108" s="114"/>
      <c r="CH108" s="114"/>
      <c r="CM108" s="122"/>
      <c r="CN108" s="114"/>
      <c r="CT108" s="114"/>
      <c r="CZ108" s="114"/>
      <c r="DF108" s="114"/>
      <c r="DL108" s="114"/>
      <c r="DR108" s="114"/>
      <c r="DX108" s="114"/>
      <c r="EC108" s="122"/>
      <c r="ED108" s="114"/>
      <c r="EJ108" s="114"/>
      <c r="EP108" s="114"/>
      <c r="EV108" s="114"/>
      <c r="FB108" s="114"/>
      <c r="FF108" s="140"/>
      <c r="FG108" s="140"/>
      <c r="FH108" s="114"/>
      <c r="FI108" s="123"/>
      <c r="FK108" s="132"/>
      <c r="FL108" s="133" t="s">
        <v>322</v>
      </c>
      <c r="FM108" s="134"/>
      <c r="FN108" s="135">
        <f>COUNTIFS($B$4:$FL$90,"LIC",$A$4:$FK$90,"&lt;&gt;")</f>
        <v>23</v>
      </c>
      <c r="FO108" s="135">
        <f>COUNTIF($B$4:$FL$90,"LIC*")-FN108</f>
        <v>17</v>
      </c>
      <c r="FP108" s="135">
        <f t="shared" si="3"/>
        <v>6</v>
      </c>
      <c r="FQ108" s="136">
        <f t="shared" si="4"/>
        <v>4.2830540037243951E-2</v>
      </c>
      <c r="FR108" s="136">
        <f t="shared" si="5"/>
        <v>5.9233449477351915E-2</v>
      </c>
      <c r="FS108" s="137">
        <f t="shared" si="6"/>
        <v>2.4E-2</v>
      </c>
    </row>
    <row r="109" spans="2:175" s="93" customFormat="1" ht="13.5" customHeight="1" x14ac:dyDescent="0.2">
      <c r="B109" s="114"/>
      <c r="G109" s="122"/>
      <c r="H109" s="114"/>
      <c r="N109" s="114"/>
      <c r="T109" s="114"/>
      <c r="Z109" s="114"/>
      <c r="AF109" s="114"/>
      <c r="AL109" s="114"/>
      <c r="AR109" s="114"/>
      <c r="AW109" s="122"/>
      <c r="AX109" s="114"/>
      <c r="BD109" s="114"/>
      <c r="BJ109" s="114"/>
      <c r="BP109" s="114"/>
      <c r="BV109" s="114"/>
      <c r="CB109" s="114"/>
      <c r="CH109" s="114"/>
      <c r="CM109" s="122"/>
      <c r="CN109" s="114"/>
      <c r="CT109" s="114"/>
      <c r="CZ109" s="114"/>
      <c r="DF109" s="114"/>
      <c r="DL109" s="114"/>
      <c r="DR109" s="114"/>
      <c r="DX109" s="114"/>
      <c r="EC109" s="122"/>
      <c r="ED109" s="114"/>
      <c r="EJ109" s="114"/>
      <c r="EP109" s="114"/>
      <c r="EV109" s="114"/>
      <c r="FB109" s="114"/>
      <c r="FH109" s="114"/>
      <c r="FI109" s="123"/>
      <c r="FK109" s="132"/>
      <c r="FL109" s="133" t="s">
        <v>323</v>
      </c>
      <c r="FM109" s="134"/>
      <c r="FN109" s="135">
        <f>COUNTIFS($B$4:$FL$90,"MEN",$A$4:$FK$90,"&lt;&gt;")</f>
        <v>46</v>
      </c>
      <c r="FO109" s="135">
        <f>COUNTIF($B$4:$FL$90,"MEN*")-FN109</f>
        <v>24</v>
      </c>
      <c r="FP109" s="135">
        <f t="shared" si="3"/>
        <v>22</v>
      </c>
      <c r="FQ109" s="136">
        <f t="shared" si="4"/>
        <v>8.5661080074487903E-2</v>
      </c>
      <c r="FR109" s="136">
        <f t="shared" si="5"/>
        <v>8.3623693379790948E-2</v>
      </c>
      <c r="FS109" s="137">
        <f t="shared" si="6"/>
        <v>8.7999999999999995E-2</v>
      </c>
    </row>
    <row r="110" spans="2:175" s="93" customFormat="1" ht="13.5" customHeight="1" x14ac:dyDescent="0.2">
      <c r="B110" s="114"/>
      <c r="G110" s="122"/>
      <c r="H110" s="114"/>
      <c r="N110" s="114"/>
      <c r="T110" s="114"/>
      <c r="Z110" s="114"/>
      <c r="AF110" s="114"/>
      <c r="AL110" s="114"/>
      <c r="AR110" s="114"/>
      <c r="AW110" s="122"/>
      <c r="AX110" s="114"/>
      <c r="BD110" s="114"/>
      <c r="BJ110" s="114"/>
      <c r="BP110" s="114"/>
      <c r="BV110" s="114"/>
      <c r="CB110" s="114"/>
      <c r="CH110" s="114"/>
      <c r="CM110" s="122"/>
      <c r="CN110" s="114"/>
      <c r="CT110" s="114"/>
      <c r="CZ110" s="114"/>
      <c r="DF110" s="114"/>
      <c r="DL110" s="114"/>
      <c r="DR110" s="114"/>
      <c r="DX110" s="114"/>
      <c r="EC110" s="122"/>
      <c r="ED110" s="114"/>
      <c r="EJ110" s="114"/>
      <c r="EP110" s="114"/>
      <c r="EV110" s="114"/>
      <c r="FB110" s="114"/>
      <c r="FH110" s="114"/>
      <c r="FI110" s="123"/>
      <c r="FK110" s="132"/>
      <c r="FL110" s="133" t="s">
        <v>324</v>
      </c>
      <c r="FM110" s="134"/>
      <c r="FN110" s="135">
        <f>COUNTIFS($B$4:$FL$90,"MES",$A$4:$FK$90,"&lt;&gt;")</f>
        <v>46</v>
      </c>
      <c r="FO110" s="135">
        <f>COUNTIF($B$4:$FL$90,"MES*")-FN110</f>
        <v>24</v>
      </c>
      <c r="FP110" s="135">
        <f t="shared" si="3"/>
        <v>22</v>
      </c>
      <c r="FQ110" s="136">
        <f t="shared" si="4"/>
        <v>8.5661080074487903E-2</v>
      </c>
      <c r="FR110" s="136">
        <f t="shared" si="5"/>
        <v>8.3623693379790948E-2</v>
      </c>
      <c r="FS110" s="137">
        <f t="shared" si="6"/>
        <v>8.7999999999999995E-2</v>
      </c>
    </row>
    <row r="111" spans="2:175" s="93" customFormat="1" ht="13.5" customHeight="1" x14ac:dyDescent="0.2">
      <c r="B111" s="114"/>
      <c r="G111" s="122"/>
      <c r="H111" s="114"/>
      <c r="N111" s="114"/>
      <c r="T111" s="114"/>
      <c r="Z111" s="114"/>
      <c r="AF111" s="114"/>
      <c r="AL111" s="114"/>
      <c r="AR111" s="114"/>
      <c r="AW111" s="122"/>
      <c r="AX111" s="114"/>
      <c r="BD111" s="114"/>
      <c r="BJ111" s="114"/>
      <c r="BP111" s="114"/>
      <c r="BV111" s="114"/>
      <c r="CB111" s="114"/>
      <c r="CH111" s="114"/>
      <c r="CM111" s="122"/>
      <c r="CN111" s="114"/>
      <c r="CT111" s="114"/>
      <c r="CZ111" s="114"/>
      <c r="DF111" s="114"/>
      <c r="DL111" s="114"/>
      <c r="DR111" s="114"/>
      <c r="DX111" s="114"/>
      <c r="EC111" s="122"/>
      <c r="ED111" s="114"/>
      <c r="EJ111" s="114"/>
      <c r="EP111" s="114"/>
      <c r="EV111" s="114"/>
      <c r="FB111" s="114"/>
      <c r="FH111" s="114"/>
      <c r="FI111" s="123"/>
      <c r="FK111" s="132"/>
      <c r="FL111" s="133" t="s">
        <v>325</v>
      </c>
      <c r="FM111" s="134"/>
      <c r="FN111" s="135">
        <f>COUNTIFS($B$4:$FL$90,"NWW",$A$4:$FK$90,"&lt;&gt;")</f>
        <v>58</v>
      </c>
      <c r="FO111" s="135">
        <f>COUNTIFS($B$4:$FL$90,"NWW*")-FN111</f>
        <v>35</v>
      </c>
      <c r="FP111" s="135">
        <f t="shared" si="3"/>
        <v>23</v>
      </c>
      <c r="FQ111" s="136">
        <f t="shared" si="4"/>
        <v>0.10800744878957169</v>
      </c>
      <c r="FR111" s="136">
        <f t="shared" si="5"/>
        <v>0.12195121951219512</v>
      </c>
      <c r="FS111" s="137">
        <f t="shared" si="6"/>
        <v>9.1999999999999998E-2</v>
      </c>
    </row>
    <row r="112" spans="2:175" s="93" customFormat="1" ht="13.5" customHeight="1" x14ac:dyDescent="0.2">
      <c r="B112" s="114"/>
      <c r="G112" s="122"/>
      <c r="H112" s="114"/>
      <c r="N112" s="114"/>
      <c r="T112" s="114"/>
      <c r="Z112" s="114"/>
      <c r="AF112" s="114"/>
      <c r="AL112" s="114"/>
      <c r="AR112" s="114"/>
      <c r="AW112" s="122"/>
      <c r="AX112" s="114"/>
      <c r="BD112" s="114"/>
      <c r="BJ112" s="114"/>
      <c r="BP112" s="114"/>
      <c r="BV112" s="114"/>
      <c r="CB112" s="114"/>
      <c r="CH112" s="114"/>
      <c r="CM112" s="122"/>
      <c r="CN112" s="114"/>
      <c r="CT112" s="114"/>
      <c r="CZ112" s="114"/>
      <c r="DF112" s="114"/>
      <c r="DL112" s="114"/>
      <c r="DR112" s="114"/>
      <c r="DX112" s="114"/>
      <c r="EC112" s="122"/>
      <c r="ED112" s="114"/>
      <c r="EJ112" s="114"/>
      <c r="EP112" s="114"/>
      <c r="EV112" s="114"/>
      <c r="FB112" s="114"/>
      <c r="FH112" s="114"/>
      <c r="FI112" s="123"/>
      <c r="FK112" s="132"/>
      <c r="FL112" s="133" t="s">
        <v>326</v>
      </c>
      <c r="FM112" s="134"/>
      <c r="FN112" s="135">
        <f>COUNTIFS($B$4:$FL$90,"SHW",$A$4:$FK$90,"&lt;&gt;")</f>
        <v>51</v>
      </c>
      <c r="FO112" s="135">
        <f>COUNTIF($B$4:$FL$90,"SHW*")-FN112</f>
        <v>13</v>
      </c>
      <c r="FP112" s="135">
        <f t="shared" si="3"/>
        <v>38</v>
      </c>
      <c r="FQ112" s="136">
        <f t="shared" si="4"/>
        <v>9.4972067039106142E-2</v>
      </c>
      <c r="FR112" s="136">
        <f t="shared" si="5"/>
        <v>4.5296167247386762E-2</v>
      </c>
      <c r="FS112" s="137">
        <f t="shared" si="6"/>
        <v>0.152</v>
      </c>
    </row>
    <row r="113" spans="2:175" s="93" customFormat="1" ht="13.5" customHeight="1" x14ac:dyDescent="0.2">
      <c r="B113" s="114"/>
      <c r="G113" s="122"/>
      <c r="H113" s="114"/>
      <c r="N113" s="114"/>
      <c r="T113" s="114"/>
      <c r="Z113" s="114"/>
      <c r="AF113" s="114"/>
      <c r="AL113" s="114"/>
      <c r="AR113" s="114"/>
      <c r="AW113" s="122"/>
      <c r="AX113" s="114"/>
      <c r="BD113" s="114"/>
      <c r="BJ113" s="114"/>
      <c r="BP113" s="114"/>
      <c r="BV113" s="114"/>
      <c r="CB113" s="114"/>
      <c r="CH113" s="114"/>
      <c r="CM113" s="122"/>
      <c r="CN113" s="114"/>
      <c r="CT113" s="114"/>
      <c r="CZ113" s="114"/>
      <c r="DF113" s="114"/>
      <c r="DL113" s="114"/>
      <c r="DR113" s="114"/>
      <c r="DX113" s="114"/>
      <c r="EC113" s="122"/>
      <c r="ED113" s="114"/>
      <c r="EJ113" s="114"/>
      <c r="EP113" s="114"/>
      <c r="EV113" s="114"/>
      <c r="FB113" s="114"/>
      <c r="FH113" s="114"/>
      <c r="FI113" s="123"/>
      <c r="FK113" s="132"/>
      <c r="FL113" s="133" t="s">
        <v>327</v>
      </c>
      <c r="FM113" s="134"/>
      <c r="FN113" s="135">
        <f>COUNTIFS($B$4:$FL$90,"STW",$A$4:$FK$90,"&lt;&gt;")</f>
        <v>70</v>
      </c>
      <c r="FO113" s="135">
        <f>COUNTIF($B$4:$FL$90,"STW*")-FN113</f>
        <v>50</v>
      </c>
      <c r="FP113" s="135">
        <f t="shared" si="3"/>
        <v>20</v>
      </c>
      <c r="FQ113" s="136">
        <f t="shared" si="4"/>
        <v>0.13035381750465549</v>
      </c>
      <c r="FR113" s="136">
        <f t="shared" si="5"/>
        <v>0.17421602787456447</v>
      </c>
      <c r="FS113" s="137">
        <f t="shared" si="6"/>
        <v>0.08</v>
      </c>
    </row>
    <row r="114" spans="2:175" s="93" customFormat="1" ht="13.5" customHeight="1" x14ac:dyDescent="0.2">
      <c r="B114" s="114"/>
      <c r="G114" s="122"/>
      <c r="H114" s="114"/>
      <c r="N114" s="114"/>
      <c r="T114" s="114"/>
      <c r="Z114" s="114"/>
      <c r="AF114" s="114"/>
      <c r="AL114" s="114"/>
      <c r="AR114" s="114"/>
      <c r="AW114" s="122"/>
      <c r="AX114" s="114"/>
      <c r="BD114" s="114"/>
      <c r="BJ114" s="114"/>
      <c r="BP114" s="114"/>
      <c r="BV114" s="114"/>
      <c r="CB114" s="114"/>
      <c r="CH114" s="114"/>
      <c r="CM114" s="122"/>
      <c r="CN114" s="114"/>
      <c r="CT114" s="114"/>
      <c r="CZ114" s="114"/>
      <c r="DF114" s="114"/>
      <c r="DL114" s="114"/>
      <c r="DR114" s="114"/>
      <c r="DX114" s="114"/>
      <c r="EC114" s="122"/>
      <c r="ED114" s="114"/>
      <c r="EJ114" s="114"/>
      <c r="EP114" s="114"/>
      <c r="EV114" s="114"/>
      <c r="FB114" s="114"/>
      <c r="FH114" s="114"/>
      <c r="FI114" s="123"/>
      <c r="FK114" s="132"/>
      <c r="FL114" s="133" t="s">
        <v>328</v>
      </c>
      <c r="FM114" s="134"/>
      <c r="FN114" s="135">
        <f>COUNTIFS($B$4:$FL$90,"TYS",$A$4:$FK$90,"&lt;&gt;")</f>
        <v>0</v>
      </c>
      <c r="FO114" s="135">
        <f>COUNTIF($B$4:$FL$90,"TYS*")-FN114</f>
        <v>0</v>
      </c>
      <c r="FP114" s="135">
        <f t="shared" si="3"/>
        <v>0</v>
      </c>
      <c r="FQ114" s="136">
        <f t="shared" si="4"/>
        <v>0</v>
      </c>
      <c r="FR114" s="136">
        <f t="shared" si="5"/>
        <v>0</v>
      </c>
      <c r="FS114" s="137">
        <f t="shared" si="6"/>
        <v>0</v>
      </c>
    </row>
    <row r="115" spans="2:175" s="93" customFormat="1" ht="13.5" customHeight="1" x14ac:dyDescent="0.2">
      <c r="B115" s="114"/>
      <c r="G115" s="122"/>
      <c r="H115" s="114"/>
      <c r="N115" s="114"/>
      <c r="T115" s="114"/>
      <c r="Z115" s="114"/>
      <c r="AF115" s="114"/>
      <c r="AL115" s="114"/>
      <c r="AR115" s="114"/>
      <c r="AW115" s="122"/>
      <c r="AX115" s="114"/>
      <c r="BD115" s="114"/>
      <c r="BJ115" s="114"/>
      <c r="BP115" s="114"/>
      <c r="BV115" s="114"/>
      <c r="CB115" s="114"/>
      <c r="CH115" s="114"/>
      <c r="CM115" s="122"/>
      <c r="CN115" s="114"/>
      <c r="CT115" s="114"/>
      <c r="CZ115" s="114"/>
      <c r="DF115" s="114"/>
      <c r="DL115" s="114"/>
      <c r="DR115" s="114"/>
      <c r="DX115" s="114"/>
      <c r="EC115" s="122"/>
      <c r="ED115" s="114"/>
      <c r="EJ115" s="114"/>
      <c r="EP115" s="114"/>
      <c r="EV115" s="114"/>
      <c r="FB115" s="114"/>
      <c r="FH115" s="114"/>
      <c r="FI115" s="123"/>
      <c r="FK115" s="132"/>
      <c r="FL115" s="133" t="s">
        <v>329</v>
      </c>
      <c r="FM115" s="134"/>
      <c r="FN115" s="135">
        <f>COUNTIFS($B$4:$FL$90,"WHW",$A$4:$FK$90,"&lt;&gt;")</f>
        <v>14</v>
      </c>
      <c r="FO115" s="135">
        <f>COUNTIF($B$4:$FL$90,"WHW*")-FN115</f>
        <v>6</v>
      </c>
      <c r="FP115" s="135">
        <f t="shared" si="3"/>
        <v>8</v>
      </c>
      <c r="FQ115" s="136">
        <f t="shared" si="4"/>
        <v>2.6070763500931099E-2</v>
      </c>
      <c r="FR115" s="136">
        <f t="shared" si="5"/>
        <v>2.0905923344947737E-2</v>
      </c>
      <c r="FS115" s="137">
        <f t="shared" si="6"/>
        <v>3.2000000000000001E-2</v>
      </c>
    </row>
    <row r="116" spans="2:175" s="93" customFormat="1" ht="13.5" customHeight="1" x14ac:dyDescent="0.2">
      <c r="B116" s="114"/>
      <c r="G116" s="122"/>
      <c r="H116" s="114"/>
      <c r="N116" s="114"/>
      <c r="T116" s="114"/>
      <c r="Z116" s="114"/>
      <c r="AF116" s="114"/>
      <c r="AL116" s="114"/>
      <c r="AR116" s="114"/>
      <c r="AW116" s="122"/>
      <c r="AX116" s="114"/>
      <c r="BD116" s="114"/>
      <c r="BJ116" s="114"/>
      <c r="BP116" s="114"/>
      <c r="BV116" s="114"/>
      <c r="CB116" s="114"/>
      <c r="CH116" s="114"/>
      <c r="CM116" s="122"/>
      <c r="CN116" s="114"/>
      <c r="CT116" s="114"/>
      <c r="CZ116" s="114"/>
      <c r="DF116" s="114"/>
      <c r="DL116" s="114"/>
      <c r="DR116" s="114"/>
      <c r="DX116" s="114"/>
      <c r="EC116" s="122"/>
      <c r="ED116" s="114"/>
      <c r="EJ116" s="114"/>
      <c r="EP116" s="114"/>
      <c r="EV116" s="114"/>
      <c r="FB116" s="114"/>
      <c r="FH116" s="114"/>
      <c r="FI116" s="123"/>
      <c r="FK116" s="132"/>
      <c r="FL116" s="133" t="s">
        <v>330</v>
      </c>
      <c r="FM116" s="141"/>
      <c r="FN116" s="135">
        <f>COUNTIFS($B$4:$FL$90,"WOW",$A$4:$FK$90,"&lt;&gt;")</f>
        <v>64</v>
      </c>
      <c r="FO116" s="135">
        <f>COUNTIF($B$4:$FL$90,"WOW*")-FN116</f>
        <v>46</v>
      </c>
      <c r="FP116" s="135">
        <f t="shared" si="3"/>
        <v>18</v>
      </c>
      <c r="FQ116" s="136">
        <f t="shared" si="4"/>
        <v>0.11918063314711359</v>
      </c>
      <c r="FR116" s="136">
        <f t="shared" si="5"/>
        <v>0.16027874564459929</v>
      </c>
      <c r="FS116" s="137">
        <f t="shared" si="6"/>
        <v>7.1999999999999995E-2</v>
      </c>
    </row>
    <row r="117" spans="2:175" s="93" customFormat="1" ht="13.5" customHeight="1" x14ac:dyDescent="0.2">
      <c r="B117" s="114"/>
      <c r="G117" s="122"/>
      <c r="H117" s="114"/>
      <c r="N117" s="114"/>
      <c r="T117" s="114"/>
      <c r="Z117" s="114"/>
      <c r="AF117" s="114"/>
      <c r="AL117" s="114"/>
      <c r="AR117" s="114"/>
      <c r="AW117" s="122"/>
      <c r="AX117" s="114"/>
      <c r="BD117" s="114"/>
      <c r="BJ117" s="114"/>
      <c r="BP117" s="114"/>
      <c r="BV117" s="114"/>
      <c r="CB117" s="114"/>
      <c r="CH117" s="114"/>
      <c r="CM117" s="122"/>
      <c r="CN117" s="114"/>
      <c r="CT117" s="114"/>
      <c r="CZ117" s="114"/>
      <c r="DF117" s="114"/>
      <c r="DL117" s="114"/>
      <c r="DR117" s="114"/>
      <c r="DX117" s="114"/>
      <c r="EC117" s="122"/>
      <c r="ED117" s="114"/>
      <c r="EJ117" s="114"/>
      <c r="EP117" s="114"/>
      <c r="EV117" s="114"/>
      <c r="FB117" s="114"/>
      <c r="FH117" s="114"/>
      <c r="FI117" s="123"/>
      <c r="FM117" s="142"/>
      <c r="FN117" s="135">
        <f t="shared" ref="FN117:FS117" si="7">SUM(FN104:FN116)</f>
        <v>537</v>
      </c>
      <c r="FO117" s="135">
        <f t="shared" si="7"/>
        <v>325</v>
      </c>
      <c r="FP117" s="135">
        <f t="shared" si="7"/>
        <v>212</v>
      </c>
      <c r="FQ117" s="136">
        <f t="shared" si="7"/>
        <v>0.99999999999999989</v>
      </c>
      <c r="FR117" s="136">
        <f t="shared" si="7"/>
        <v>1.132404181184669</v>
      </c>
      <c r="FS117" s="137">
        <f t="shared" si="7"/>
        <v>0.84799999999999986</v>
      </c>
    </row>
    <row r="118" spans="2:175" s="93" customFormat="1" ht="13.5" customHeight="1" x14ac:dyDescent="0.2">
      <c r="B118" s="114"/>
      <c r="G118" s="122"/>
      <c r="H118" s="114"/>
      <c r="N118" s="114"/>
      <c r="T118" s="114"/>
      <c r="Z118" s="114"/>
      <c r="AF118" s="114"/>
      <c r="AL118" s="114"/>
      <c r="AR118" s="114"/>
      <c r="AW118" s="122"/>
      <c r="AX118" s="114"/>
      <c r="BD118" s="114"/>
      <c r="BJ118" s="114"/>
      <c r="BP118" s="114"/>
      <c r="BV118" s="114"/>
      <c r="CB118" s="114"/>
      <c r="CH118" s="114"/>
      <c r="CM118" s="122"/>
      <c r="CN118" s="114"/>
      <c r="CT118" s="114"/>
      <c r="CZ118" s="114"/>
      <c r="DF118" s="114"/>
      <c r="DL118" s="114"/>
      <c r="DR118" s="114"/>
      <c r="DX118" s="114"/>
      <c r="EC118" s="122"/>
      <c r="ED118" s="114"/>
      <c r="EJ118" s="114"/>
      <c r="EP118" s="114"/>
      <c r="EV118" s="114"/>
      <c r="FB118" s="114"/>
      <c r="FH118" s="114"/>
      <c r="FI118" s="123"/>
    </row>
    <row r="119" spans="2:175" s="93" customFormat="1" ht="13.5" customHeight="1" x14ac:dyDescent="0.2">
      <c r="B119" s="114"/>
      <c r="G119" s="122"/>
      <c r="H119" s="114"/>
      <c r="N119" s="114"/>
      <c r="T119" s="114"/>
      <c r="Z119" s="114"/>
      <c r="AF119" s="114"/>
      <c r="AL119" s="114"/>
      <c r="AR119" s="114"/>
      <c r="AW119" s="122"/>
      <c r="AX119" s="114"/>
      <c r="BD119" s="114"/>
      <c r="BJ119" s="114"/>
      <c r="BP119" s="114"/>
      <c r="BV119" s="114"/>
      <c r="CB119" s="114"/>
      <c r="CH119" s="114"/>
      <c r="CM119" s="122"/>
      <c r="CN119" s="114"/>
      <c r="CT119" s="114"/>
      <c r="CZ119" s="114"/>
      <c r="DF119" s="114"/>
      <c r="DL119" s="114"/>
      <c r="DR119" s="114"/>
      <c r="DX119" s="114"/>
      <c r="EC119" s="122"/>
      <c r="ED119" s="114"/>
      <c r="EJ119" s="114"/>
      <c r="EP119" s="114"/>
      <c r="EV119" s="114"/>
      <c r="FB119" s="114"/>
      <c r="FH119" s="114"/>
      <c r="FI119" s="123"/>
    </row>
    <row r="120" spans="2:175" s="93" customFormat="1" ht="13.5" customHeight="1" x14ac:dyDescent="0.2">
      <c r="B120" s="114"/>
      <c r="G120" s="122"/>
      <c r="H120" s="114"/>
      <c r="N120" s="114"/>
      <c r="T120" s="114"/>
      <c r="Z120" s="114"/>
      <c r="AF120" s="114"/>
      <c r="AL120" s="114"/>
      <c r="AR120" s="114"/>
      <c r="AW120" s="122"/>
      <c r="AX120" s="114"/>
      <c r="BD120" s="114"/>
      <c r="BJ120" s="114"/>
      <c r="BP120" s="114"/>
      <c r="BV120" s="114"/>
      <c r="CB120" s="114"/>
      <c r="CH120" s="114"/>
      <c r="CM120" s="122"/>
      <c r="CN120" s="114"/>
      <c r="CT120" s="114"/>
      <c r="CZ120" s="114"/>
      <c r="DF120" s="114"/>
      <c r="DL120" s="114"/>
      <c r="DR120" s="114"/>
      <c r="DX120" s="114"/>
      <c r="EC120" s="122"/>
      <c r="ED120" s="114"/>
      <c r="EJ120" s="114"/>
      <c r="EP120" s="114"/>
      <c r="EV120" s="114"/>
      <c r="FB120" s="114"/>
      <c r="FF120" s="143"/>
      <c r="FH120" s="114"/>
      <c r="FI120" s="123"/>
    </row>
    <row r="121" spans="2:175" s="93" customFormat="1" ht="13.5" customHeight="1" x14ac:dyDescent="0.2">
      <c r="B121" s="114"/>
      <c r="G121" s="122"/>
      <c r="H121" s="114"/>
      <c r="N121" s="114"/>
      <c r="T121" s="114"/>
      <c r="Z121" s="114"/>
      <c r="AF121" s="114"/>
      <c r="AL121" s="114"/>
      <c r="AR121" s="114"/>
      <c r="AW121" s="122"/>
      <c r="AX121" s="114"/>
      <c r="BD121" s="114"/>
      <c r="BJ121" s="114"/>
      <c r="BP121" s="114"/>
      <c r="BV121" s="114"/>
      <c r="CB121" s="114"/>
      <c r="CH121" s="114"/>
      <c r="CM121" s="122"/>
      <c r="CN121" s="114"/>
      <c r="CT121" s="114"/>
      <c r="CZ121" s="114"/>
      <c r="DF121" s="114"/>
      <c r="DL121" s="114"/>
      <c r="DR121" s="114"/>
      <c r="DX121" s="114"/>
      <c r="EC121" s="122"/>
      <c r="ED121" s="114"/>
      <c r="EJ121" s="114"/>
      <c r="EP121" s="114"/>
      <c r="EV121" s="114"/>
      <c r="FB121" s="114"/>
      <c r="FH121" s="114"/>
      <c r="FI121" s="123"/>
    </row>
    <row r="122" spans="2:175" s="93" customFormat="1" ht="13.5" customHeight="1" x14ac:dyDescent="0.2">
      <c r="B122" s="114"/>
      <c r="G122" s="122"/>
      <c r="H122" s="114"/>
      <c r="N122" s="114"/>
      <c r="T122" s="114"/>
      <c r="Z122" s="114"/>
      <c r="AF122" s="114"/>
      <c r="AL122" s="114"/>
      <c r="AR122" s="114"/>
      <c r="AW122" s="122"/>
      <c r="AX122" s="114"/>
      <c r="BD122" s="114"/>
      <c r="BJ122" s="114"/>
      <c r="BP122" s="114"/>
      <c r="BV122" s="114"/>
      <c r="CB122" s="114"/>
      <c r="CH122" s="114"/>
      <c r="CM122" s="122"/>
      <c r="CN122" s="114"/>
      <c r="CT122" s="114"/>
      <c r="CZ122" s="114"/>
      <c r="DF122" s="114"/>
      <c r="DL122" s="114"/>
      <c r="DR122" s="114"/>
      <c r="DX122" s="114"/>
      <c r="EC122" s="122"/>
      <c r="ED122" s="114"/>
      <c r="EJ122" s="114"/>
      <c r="EP122" s="114"/>
      <c r="EV122" s="114"/>
      <c r="FB122" s="114"/>
      <c r="FH122" s="114"/>
      <c r="FI122" s="123"/>
    </row>
    <row r="123" spans="2:175" s="93" customFormat="1" ht="13.5" customHeight="1" x14ac:dyDescent="0.2">
      <c r="B123" s="114"/>
      <c r="G123" s="122"/>
      <c r="H123" s="114"/>
      <c r="N123" s="114"/>
      <c r="T123" s="114"/>
      <c r="Z123" s="114"/>
      <c r="AF123" s="114"/>
      <c r="AL123" s="114"/>
      <c r="AR123" s="114"/>
      <c r="AW123" s="122"/>
      <c r="AX123" s="114"/>
      <c r="BD123" s="114"/>
      <c r="BJ123" s="114"/>
      <c r="BP123" s="114"/>
      <c r="BV123" s="114"/>
      <c r="CB123" s="114"/>
      <c r="CH123" s="114"/>
      <c r="CM123" s="122"/>
      <c r="CN123" s="114"/>
      <c r="CT123" s="114"/>
      <c r="CZ123" s="114"/>
      <c r="DF123" s="114"/>
      <c r="DL123" s="114"/>
      <c r="DR123" s="114"/>
      <c r="DX123" s="114"/>
      <c r="EC123" s="122"/>
      <c r="ED123" s="114"/>
      <c r="EJ123" s="114"/>
      <c r="EP123" s="114"/>
      <c r="EV123" s="114"/>
      <c r="FB123" s="114"/>
      <c r="FH123" s="114"/>
      <c r="FI123" s="123"/>
    </row>
    <row r="124" spans="2:175" s="93" customFormat="1" ht="13.5" customHeight="1" x14ac:dyDescent="0.2">
      <c r="B124" s="114"/>
      <c r="G124" s="122"/>
      <c r="H124" s="114"/>
      <c r="N124" s="114"/>
      <c r="T124" s="114"/>
      <c r="Z124" s="114"/>
      <c r="AF124" s="114"/>
      <c r="AL124" s="114"/>
      <c r="AR124" s="114"/>
      <c r="AW124" s="122"/>
      <c r="AX124" s="114"/>
      <c r="BD124" s="114"/>
      <c r="BJ124" s="114"/>
      <c r="BP124" s="114"/>
      <c r="BV124" s="114"/>
      <c r="CB124" s="114"/>
      <c r="CH124" s="114"/>
      <c r="CM124" s="122"/>
      <c r="CN124" s="114"/>
      <c r="CT124" s="114"/>
      <c r="CZ124" s="114"/>
      <c r="DF124" s="114"/>
      <c r="DL124" s="114"/>
      <c r="DR124" s="114"/>
      <c r="DX124" s="114"/>
      <c r="EC124" s="122"/>
      <c r="ED124" s="114"/>
      <c r="EJ124" s="114"/>
      <c r="EP124" s="114"/>
      <c r="EV124" s="114"/>
      <c r="FB124" s="114"/>
      <c r="FH124" s="114"/>
      <c r="FI124" s="123"/>
    </row>
    <row r="125" spans="2:175" s="93" customFormat="1" ht="13.5" customHeight="1" x14ac:dyDescent="0.2">
      <c r="B125" s="114"/>
      <c r="G125" s="122"/>
      <c r="H125" s="114"/>
      <c r="N125" s="114"/>
      <c r="T125" s="114"/>
      <c r="Z125" s="114"/>
      <c r="AF125" s="114"/>
      <c r="AL125" s="114"/>
      <c r="AR125" s="114"/>
      <c r="AW125" s="122"/>
      <c r="AX125" s="114"/>
      <c r="BD125" s="114"/>
      <c r="BJ125" s="114"/>
      <c r="BP125" s="114"/>
      <c r="BV125" s="114"/>
      <c r="CB125" s="114"/>
      <c r="CH125" s="114"/>
      <c r="CM125" s="122"/>
      <c r="CN125" s="114"/>
      <c r="CT125" s="114"/>
      <c r="CZ125" s="114"/>
      <c r="DF125" s="114"/>
      <c r="DL125" s="114"/>
      <c r="DR125" s="114"/>
      <c r="DX125" s="114"/>
      <c r="EC125" s="122"/>
      <c r="ED125" s="114"/>
      <c r="EJ125" s="114"/>
      <c r="EP125" s="114"/>
      <c r="EV125" s="114"/>
      <c r="FB125" s="114"/>
      <c r="FH125" s="114"/>
      <c r="FI125" s="123"/>
    </row>
    <row r="126" spans="2:175" s="93" customFormat="1" ht="13.5" customHeight="1" x14ac:dyDescent="0.2">
      <c r="B126" s="114"/>
      <c r="G126" s="122"/>
      <c r="H126" s="114"/>
      <c r="N126" s="114"/>
      <c r="T126" s="114"/>
      <c r="Z126" s="114"/>
      <c r="AF126" s="114"/>
      <c r="AL126" s="114"/>
      <c r="AR126" s="114"/>
      <c r="AW126" s="122"/>
      <c r="AX126" s="114"/>
      <c r="BD126" s="114"/>
      <c r="BJ126" s="114"/>
      <c r="BP126" s="114"/>
      <c r="BV126" s="114"/>
      <c r="CB126" s="114"/>
      <c r="CH126" s="114"/>
      <c r="CM126" s="122"/>
      <c r="CN126" s="114"/>
      <c r="CT126" s="114"/>
      <c r="CZ126" s="114"/>
      <c r="DF126" s="114"/>
      <c r="DL126" s="114"/>
      <c r="DR126" s="114"/>
      <c r="DX126" s="114"/>
      <c r="EC126" s="122"/>
      <c r="ED126" s="114"/>
      <c r="EJ126" s="114"/>
      <c r="EP126" s="114"/>
      <c r="EV126" s="114"/>
      <c r="FB126" s="114"/>
      <c r="FH126" s="114"/>
      <c r="FI126" s="123"/>
    </row>
    <row r="127" spans="2:175" s="93" customFormat="1" ht="13.5" customHeight="1" x14ac:dyDescent="0.2">
      <c r="B127" s="114"/>
      <c r="G127" s="122"/>
      <c r="H127" s="114"/>
      <c r="N127" s="114"/>
      <c r="T127" s="114"/>
      <c r="Z127" s="114"/>
      <c r="AF127" s="114"/>
      <c r="AL127" s="114"/>
      <c r="AR127" s="114"/>
      <c r="AW127" s="122"/>
      <c r="AX127" s="114"/>
      <c r="BD127" s="114"/>
      <c r="BJ127" s="114"/>
      <c r="BP127" s="114"/>
      <c r="BV127" s="114"/>
      <c r="CB127" s="114"/>
      <c r="CH127" s="114"/>
      <c r="CM127" s="122"/>
      <c r="CN127" s="114"/>
      <c r="CT127" s="114"/>
      <c r="CZ127" s="114"/>
      <c r="DF127" s="114"/>
      <c r="DL127" s="114"/>
      <c r="DR127" s="114"/>
      <c r="DX127" s="114"/>
      <c r="EC127" s="122"/>
      <c r="ED127" s="114"/>
      <c r="EJ127" s="114"/>
      <c r="EP127" s="114"/>
      <c r="EV127" s="114"/>
      <c r="FB127" s="114"/>
      <c r="FH127" s="114"/>
      <c r="FI127" s="123"/>
    </row>
    <row r="128" spans="2:175" s="93" customFormat="1" ht="13.5" customHeight="1" x14ac:dyDescent="0.2">
      <c r="B128" s="114"/>
      <c r="G128" s="122"/>
      <c r="H128" s="114"/>
      <c r="N128" s="114"/>
      <c r="T128" s="114"/>
      <c r="Z128" s="114"/>
      <c r="AF128" s="114"/>
      <c r="AL128" s="114"/>
      <c r="AR128" s="114"/>
      <c r="AW128" s="122"/>
      <c r="AX128" s="114"/>
      <c r="BD128" s="114"/>
      <c r="BJ128" s="114"/>
      <c r="BP128" s="114"/>
      <c r="BV128" s="114"/>
      <c r="CB128" s="114"/>
      <c r="CH128" s="114"/>
      <c r="CM128" s="122"/>
      <c r="CN128" s="114"/>
      <c r="CT128" s="114"/>
      <c r="CZ128" s="114"/>
      <c r="DF128" s="114"/>
      <c r="DL128" s="114"/>
      <c r="DR128" s="114"/>
      <c r="DX128" s="114"/>
      <c r="EC128" s="122"/>
      <c r="ED128" s="114"/>
      <c r="EJ128" s="114"/>
      <c r="EP128" s="114"/>
      <c r="EV128" s="114"/>
      <c r="FB128" s="114"/>
      <c r="FH128" s="114"/>
      <c r="FI128" s="123"/>
    </row>
    <row r="129" spans="2:165" s="93" customFormat="1" ht="13.5" customHeight="1" x14ac:dyDescent="0.2">
      <c r="B129" s="114"/>
      <c r="G129" s="122"/>
      <c r="H129" s="114"/>
      <c r="N129" s="114"/>
      <c r="T129" s="114"/>
      <c r="Z129" s="114"/>
      <c r="AF129" s="114"/>
      <c r="AL129" s="114"/>
      <c r="AR129" s="114"/>
      <c r="AW129" s="122"/>
      <c r="AX129" s="114"/>
      <c r="BD129" s="114"/>
      <c r="BJ129" s="114"/>
      <c r="BP129" s="114"/>
      <c r="BV129" s="114"/>
      <c r="CB129" s="114"/>
      <c r="CH129" s="114"/>
      <c r="CM129" s="122"/>
      <c r="CN129" s="114"/>
      <c r="CT129" s="114"/>
      <c r="CZ129" s="114"/>
      <c r="DF129" s="114"/>
      <c r="DL129" s="114"/>
      <c r="DR129" s="114"/>
      <c r="DX129" s="114"/>
      <c r="EC129" s="122"/>
      <c r="ED129" s="114"/>
      <c r="EJ129" s="114"/>
      <c r="EP129" s="114"/>
      <c r="EV129" s="114"/>
      <c r="FB129" s="114"/>
      <c r="FH129" s="114"/>
      <c r="FI129" s="123"/>
    </row>
    <row r="130" spans="2:165" s="93" customFormat="1" ht="13.5" customHeight="1" x14ac:dyDescent="0.2">
      <c r="B130" s="114"/>
      <c r="G130" s="122"/>
      <c r="H130" s="114"/>
      <c r="N130" s="114"/>
      <c r="T130" s="114"/>
      <c r="Z130" s="114"/>
      <c r="AF130" s="114"/>
      <c r="AL130" s="114"/>
      <c r="AR130" s="114"/>
      <c r="AW130" s="122"/>
      <c r="AX130" s="114"/>
      <c r="BD130" s="114"/>
      <c r="BJ130" s="114"/>
      <c r="BP130" s="114"/>
      <c r="BV130" s="114"/>
      <c r="CB130" s="114"/>
      <c r="CH130" s="114"/>
      <c r="CM130" s="122"/>
      <c r="CN130" s="114"/>
      <c r="CT130" s="114"/>
      <c r="CZ130" s="114"/>
      <c r="DF130" s="114"/>
      <c r="DL130" s="114"/>
      <c r="DR130" s="114"/>
      <c r="DX130" s="114"/>
      <c r="EC130" s="122"/>
      <c r="ED130" s="114"/>
      <c r="EJ130" s="114"/>
      <c r="EP130" s="114"/>
      <c r="EV130" s="114"/>
      <c r="FB130" s="114"/>
      <c r="FH130" s="114"/>
      <c r="FI130" s="123"/>
    </row>
    <row r="131" spans="2:165" s="93" customFormat="1" ht="13.5" customHeight="1" x14ac:dyDescent="0.2">
      <c r="B131" s="114"/>
      <c r="G131" s="122"/>
      <c r="H131" s="114"/>
      <c r="N131" s="114"/>
      <c r="T131" s="114"/>
      <c r="Z131" s="114"/>
      <c r="AF131" s="114"/>
      <c r="AL131" s="114"/>
      <c r="AR131" s="114"/>
      <c r="AW131" s="122"/>
      <c r="AX131" s="114"/>
      <c r="BD131" s="114"/>
      <c r="BJ131" s="114"/>
      <c r="BP131" s="114"/>
      <c r="BV131" s="114"/>
      <c r="CB131" s="114"/>
      <c r="CH131" s="114"/>
      <c r="CM131" s="122"/>
      <c r="CN131" s="114"/>
      <c r="CT131" s="114"/>
      <c r="CZ131" s="114"/>
      <c r="DF131" s="114"/>
      <c r="DL131" s="114"/>
      <c r="DR131" s="114"/>
      <c r="DX131" s="114"/>
      <c r="EC131" s="122"/>
      <c r="ED131" s="114"/>
      <c r="EJ131" s="114"/>
      <c r="EP131" s="114"/>
      <c r="EV131" s="114"/>
      <c r="FB131" s="114"/>
      <c r="FH131" s="114"/>
      <c r="FI131" s="123"/>
    </row>
    <row r="132" spans="2:165" s="93" customFormat="1" ht="13.5" customHeight="1" x14ac:dyDescent="0.2">
      <c r="B132" s="114"/>
      <c r="G132" s="122"/>
      <c r="H132" s="114"/>
      <c r="N132" s="114"/>
      <c r="T132" s="114"/>
      <c r="Z132" s="114"/>
      <c r="AF132" s="114"/>
      <c r="AL132" s="114"/>
      <c r="AR132" s="114"/>
      <c r="AW132" s="122"/>
      <c r="AX132" s="114"/>
      <c r="BD132" s="114"/>
      <c r="BJ132" s="114"/>
      <c r="BP132" s="114"/>
      <c r="BV132" s="114"/>
      <c r="CB132" s="114"/>
      <c r="CH132" s="114"/>
      <c r="CM132" s="122"/>
      <c r="CN132" s="114"/>
      <c r="CT132" s="114"/>
      <c r="CZ132" s="114"/>
      <c r="DF132" s="114"/>
      <c r="DL132" s="114"/>
      <c r="DR132" s="114"/>
      <c r="DX132" s="114"/>
      <c r="EC132" s="122"/>
      <c r="ED132" s="114"/>
      <c r="EJ132" s="114"/>
      <c r="EP132" s="114"/>
      <c r="EV132" s="114"/>
      <c r="FB132" s="114"/>
      <c r="FH132" s="114"/>
      <c r="FI132" s="123"/>
    </row>
    <row r="133" spans="2:165" s="93" customFormat="1" ht="13.5" customHeight="1" x14ac:dyDescent="0.2">
      <c r="B133" s="114"/>
      <c r="G133" s="122"/>
      <c r="H133" s="114"/>
      <c r="N133" s="114"/>
      <c r="T133" s="114"/>
      <c r="Z133" s="114"/>
      <c r="AF133" s="114"/>
      <c r="AL133" s="114"/>
      <c r="AR133" s="114"/>
      <c r="AW133" s="122"/>
      <c r="AX133" s="114"/>
      <c r="BD133" s="114"/>
      <c r="BJ133" s="114"/>
      <c r="BP133" s="114"/>
      <c r="BV133" s="114"/>
      <c r="CB133" s="114"/>
      <c r="CH133" s="114"/>
      <c r="CM133" s="122"/>
      <c r="CN133" s="114"/>
      <c r="CT133" s="114"/>
      <c r="CZ133" s="114"/>
      <c r="DF133" s="114"/>
      <c r="DL133" s="114"/>
      <c r="DR133" s="114"/>
      <c r="DX133" s="114"/>
      <c r="EC133" s="122"/>
      <c r="ED133" s="114"/>
      <c r="EJ133" s="114"/>
      <c r="EP133" s="114"/>
      <c r="EV133" s="114"/>
      <c r="FB133" s="114"/>
      <c r="FH133" s="114"/>
      <c r="FI133" s="123"/>
    </row>
    <row r="134" spans="2:165" s="93" customFormat="1" ht="13.5" customHeight="1" x14ac:dyDescent="0.2">
      <c r="B134" s="114"/>
      <c r="G134" s="122"/>
      <c r="H134" s="114"/>
      <c r="N134" s="114"/>
      <c r="T134" s="114"/>
      <c r="Z134" s="114"/>
      <c r="AF134" s="114"/>
      <c r="AL134" s="114"/>
      <c r="AR134" s="114"/>
      <c r="AW134" s="122"/>
      <c r="AX134" s="114"/>
      <c r="BD134" s="114"/>
      <c r="BJ134" s="114"/>
      <c r="BP134" s="114"/>
      <c r="BV134" s="114"/>
      <c r="CB134" s="114"/>
      <c r="CH134" s="114"/>
      <c r="CM134" s="122"/>
      <c r="CN134" s="114"/>
      <c r="CT134" s="114"/>
      <c r="CZ134" s="114"/>
      <c r="DF134" s="114"/>
      <c r="DL134" s="114"/>
      <c r="DR134" s="114"/>
      <c r="DX134" s="114"/>
      <c r="EC134" s="122"/>
      <c r="ED134" s="114"/>
      <c r="EJ134" s="114"/>
      <c r="EP134" s="114"/>
      <c r="EV134" s="114"/>
      <c r="FB134" s="114"/>
      <c r="FH134" s="114"/>
      <c r="FI134" s="123"/>
    </row>
    <row r="135" spans="2:165" s="93" customFormat="1" ht="13.5" customHeight="1" x14ac:dyDescent="0.2">
      <c r="B135" s="114"/>
      <c r="G135" s="122"/>
      <c r="H135" s="114"/>
      <c r="N135" s="114"/>
      <c r="T135" s="114"/>
      <c r="Z135" s="114"/>
      <c r="AF135" s="114"/>
      <c r="AL135" s="114"/>
      <c r="AR135" s="114"/>
      <c r="AW135" s="122"/>
      <c r="AX135" s="114"/>
      <c r="BD135" s="114"/>
      <c r="BJ135" s="114"/>
      <c r="BP135" s="114"/>
      <c r="BV135" s="114"/>
      <c r="CB135" s="114"/>
      <c r="CH135" s="114"/>
      <c r="CM135" s="122"/>
      <c r="CN135" s="114"/>
      <c r="CT135" s="114"/>
      <c r="CZ135" s="114"/>
      <c r="DF135" s="114"/>
      <c r="DL135" s="114"/>
      <c r="DR135" s="114"/>
      <c r="DX135" s="114"/>
      <c r="EC135" s="122"/>
      <c r="ED135" s="114"/>
      <c r="EJ135" s="114"/>
      <c r="EP135" s="114"/>
      <c r="EV135" s="114"/>
      <c r="FB135" s="114"/>
      <c r="FH135" s="114"/>
      <c r="FI135" s="123"/>
    </row>
    <row r="136" spans="2:165" s="93" customFormat="1" ht="13.5" customHeight="1" x14ac:dyDescent="0.2">
      <c r="B136" s="114"/>
      <c r="G136" s="122"/>
      <c r="H136" s="114"/>
      <c r="N136" s="114"/>
      <c r="T136" s="114"/>
      <c r="Z136" s="114"/>
      <c r="AF136" s="114"/>
      <c r="AL136" s="114"/>
      <c r="AR136" s="114"/>
      <c r="AW136" s="122"/>
      <c r="AX136" s="114"/>
      <c r="BD136" s="114"/>
      <c r="BJ136" s="114"/>
      <c r="BP136" s="114"/>
      <c r="BV136" s="114"/>
      <c r="CB136" s="114"/>
      <c r="CH136" s="114"/>
      <c r="CM136" s="122"/>
      <c r="CN136" s="114"/>
      <c r="CT136" s="114"/>
      <c r="CZ136" s="114"/>
      <c r="DF136" s="114"/>
      <c r="DL136" s="114"/>
      <c r="DR136" s="114"/>
      <c r="DX136" s="114"/>
      <c r="EC136" s="122"/>
      <c r="ED136" s="114"/>
      <c r="EJ136" s="114"/>
      <c r="EP136" s="114"/>
      <c r="EV136" s="114"/>
      <c r="FB136" s="114"/>
      <c r="FH136" s="114"/>
      <c r="FI136" s="123"/>
    </row>
    <row r="137" spans="2:165" s="93" customFormat="1" ht="13.5" customHeight="1" x14ac:dyDescent="0.2">
      <c r="B137" s="114"/>
      <c r="G137" s="122"/>
      <c r="H137" s="114"/>
      <c r="N137" s="114"/>
      <c r="T137" s="114"/>
      <c r="Z137" s="114"/>
      <c r="AF137" s="114"/>
      <c r="AL137" s="114"/>
      <c r="AR137" s="114"/>
      <c r="AW137" s="122"/>
      <c r="AX137" s="114"/>
      <c r="BD137" s="114"/>
      <c r="BJ137" s="114"/>
      <c r="BP137" s="114"/>
      <c r="BV137" s="114"/>
      <c r="CB137" s="114"/>
      <c r="CH137" s="114"/>
      <c r="CM137" s="122"/>
      <c r="CN137" s="114"/>
      <c r="CT137" s="114"/>
      <c r="CZ137" s="114"/>
      <c r="DF137" s="114"/>
      <c r="DL137" s="114"/>
      <c r="DR137" s="114"/>
      <c r="DX137" s="114"/>
      <c r="EC137" s="122"/>
      <c r="ED137" s="114"/>
      <c r="EJ137" s="114"/>
      <c r="EP137" s="114"/>
      <c r="EV137" s="114"/>
      <c r="FB137" s="114"/>
      <c r="FH137" s="114"/>
      <c r="FI137" s="123"/>
    </row>
    <row r="138" spans="2:165" s="93" customFormat="1" ht="13.5" customHeight="1" x14ac:dyDescent="0.2">
      <c r="B138" s="114"/>
      <c r="G138" s="122"/>
      <c r="H138" s="114"/>
      <c r="N138" s="114"/>
      <c r="T138" s="114"/>
      <c r="Z138" s="114"/>
      <c r="AF138" s="114"/>
      <c r="AL138" s="114"/>
      <c r="AR138" s="114"/>
      <c r="AW138" s="122"/>
      <c r="AX138" s="114"/>
      <c r="BD138" s="114"/>
      <c r="BJ138" s="114"/>
      <c r="BP138" s="114"/>
      <c r="BV138" s="114"/>
      <c r="CB138" s="114"/>
      <c r="CH138" s="114"/>
      <c r="CM138" s="122"/>
      <c r="CN138" s="114"/>
      <c r="CT138" s="114"/>
      <c r="CZ138" s="114"/>
      <c r="DF138" s="114"/>
      <c r="DL138" s="114"/>
      <c r="DR138" s="114"/>
      <c r="DX138" s="114"/>
      <c r="EC138" s="122"/>
      <c r="ED138" s="114"/>
      <c r="EJ138" s="114"/>
      <c r="EP138" s="114"/>
      <c r="EV138" s="114"/>
      <c r="FB138" s="114"/>
      <c r="FH138" s="114"/>
      <c r="FI138" s="123"/>
    </row>
    <row r="139" spans="2:165" s="93" customFormat="1" ht="13.5" customHeight="1" x14ac:dyDescent="0.2">
      <c r="B139" s="114"/>
      <c r="G139" s="122"/>
      <c r="H139" s="114"/>
      <c r="N139" s="114"/>
      <c r="T139" s="114"/>
      <c r="Z139" s="114"/>
      <c r="AF139" s="114"/>
      <c r="AL139" s="114"/>
      <c r="AR139" s="114"/>
      <c r="AW139" s="122"/>
      <c r="AX139" s="114"/>
      <c r="BD139" s="114"/>
      <c r="BJ139" s="114"/>
      <c r="BP139" s="114"/>
      <c r="BV139" s="114"/>
      <c r="CB139" s="114"/>
      <c r="CH139" s="114"/>
      <c r="CM139" s="122"/>
      <c r="CN139" s="114"/>
      <c r="CT139" s="114"/>
      <c r="CZ139" s="114"/>
      <c r="DF139" s="114"/>
      <c r="DL139" s="114"/>
      <c r="DR139" s="114"/>
      <c r="DX139" s="114"/>
      <c r="EC139" s="122"/>
      <c r="ED139" s="114"/>
      <c r="EJ139" s="114"/>
      <c r="EP139" s="114"/>
      <c r="EV139" s="114"/>
      <c r="FB139" s="114"/>
      <c r="FH139" s="114"/>
      <c r="FI139" s="123"/>
    </row>
    <row r="140" spans="2:165" s="93" customFormat="1" ht="13.5" customHeight="1" x14ac:dyDescent="0.2">
      <c r="B140" s="114"/>
      <c r="G140" s="122"/>
      <c r="H140" s="114"/>
      <c r="N140" s="114"/>
      <c r="T140" s="114"/>
      <c r="Z140" s="114"/>
      <c r="AF140" s="114"/>
      <c r="AL140" s="114"/>
      <c r="AR140" s="114"/>
      <c r="AW140" s="122"/>
      <c r="AX140" s="114"/>
      <c r="BD140" s="114"/>
      <c r="BJ140" s="114"/>
      <c r="BP140" s="114"/>
      <c r="BV140" s="114"/>
      <c r="CB140" s="114"/>
      <c r="CH140" s="114"/>
      <c r="CM140" s="122"/>
      <c r="CN140" s="114"/>
      <c r="CT140" s="114"/>
      <c r="CZ140" s="114"/>
      <c r="DF140" s="114"/>
      <c r="DL140" s="114"/>
      <c r="DR140" s="114"/>
      <c r="DX140" s="114"/>
      <c r="EC140" s="122"/>
      <c r="ED140" s="114"/>
      <c r="EJ140" s="114"/>
      <c r="EP140" s="114"/>
      <c r="EV140" s="114"/>
      <c r="FB140" s="114"/>
      <c r="FH140" s="114"/>
      <c r="FI140" s="123"/>
    </row>
    <row r="141" spans="2:165" s="93" customFormat="1" ht="13.5" customHeight="1" x14ac:dyDescent="0.2">
      <c r="B141" s="114"/>
      <c r="G141" s="122"/>
      <c r="H141" s="114"/>
      <c r="N141" s="114"/>
      <c r="T141" s="114"/>
      <c r="Z141" s="114"/>
      <c r="AF141" s="114"/>
      <c r="AL141" s="114"/>
      <c r="AR141" s="114"/>
      <c r="AW141" s="122"/>
      <c r="AX141" s="114"/>
      <c r="BD141" s="114"/>
      <c r="BJ141" s="114"/>
      <c r="BP141" s="114"/>
      <c r="BV141" s="114"/>
      <c r="CB141" s="114"/>
      <c r="CH141" s="114"/>
      <c r="CM141" s="122"/>
      <c r="CN141" s="114"/>
      <c r="CT141" s="114"/>
      <c r="CZ141" s="114"/>
      <c r="DF141" s="114"/>
      <c r="DL141" s="114"/>
      <c r="DR141" s="114"/>
      <c r="DX141" s="114"/>
      <c r="EC141" s="122"/>
      <c r="ED141" s="114"/>
      <c r="EJ141" s="114"/>
      <c r="EP141" s="114"/>
      <c r="EV141" s="114"/>
      <c r="FB141" s="114"/>
      <c r="FH141" s="114"/>
      <c r="FI141" s="123"/>
    </row>
    <row r="142" spans="2:165" s="93" customFormat="1" ht="13.5" customHeight="1" x14ac:dyDescent="0.2">
      <c r="B142" s="114"/>
      <c r="G142" s="122"/>
      <c r="H142" s="114"/>
      <c r="N142" s="114"/>
      <c r="T142" s="114"/>
      <c r="Z142" s="114"/>
      <c r="AF142" s="114"/>
      <c r="AL142" s="114"/>
      <c r="AR142" s="114"/>
      <c r="AW142" s="122"/>
      <c r="AX142" s="114"/>
      <c r="BD142" s="114"/>
      <c r="BJ142" s="114"/>
      <c r="BP142" s="114"/>
      <c r="BV142" s="114"/>
      <c r="CB142" s="114"/>
      <c r="CH142" s="114"/>
      <c r="CM142" s="122"/>
      <c r="CN142" s="114"/>
      <c r="CT142" s="114"/>
      <c r="CZ142" s="114"/>
      <c r="DF142" s="114"/>
      <c r="DL142" s="114"/>
      <c r="DR142" s="114"/>
      <c r="DX142" s="114"/>
      <c r="EC142" s="122"/>
      <c r="ED142" s="114"/>
      <c r="EJ142" s="114"/>
      <c r="EP142" s="114"/>
      <c r="EV142" s="114"/>
      <c r="FB142" s="114"/>
      <c r="FH142" s="114"/>
      <c r="FI142" s="123"/>
    </row>
    <row r="143" spans="2:165" s="93" customFormat="1" ht="13.5" customHeight="1" x14ac:dyDescent="0.2">
      <c r="B143" s="114"/>
      <c r="G143" s="122"/>
      <c r="H143" s="114"/>
      <c r="N143" s="114"/>
      <c r="T143" s="114"/>
      <c r="Z143" s="114"/>
      <c r="AF143" s="114"/>
      <c r="AL143" s="114"/>
      <c r="AR143" s="114"/>
      <c r="AW143" s="122"/>
      <c r="AX143" s="114"/>
      <c r="BD143" s="114"/>
      <c r="BJ143" s="114"/>
      <c r="BP143" s="114"/>
      <c r="BV143" s="114"/>
      <c r="CB143" s="114"/>
      <c r="CH143" s="114"/>
      <c r="CM143" s="122"/>
      <c r="CN143" s="114"/>
      <c r="CT143" s="114"/>
      <c r="CZ143" s="114"/>
      <c r="DF143" s="114"/>
      <c r="DL143" s="114"/>
      <c r="DR143" s="114"/>
      <c r="DX143" s="114"/>
      <c r="EC143" s="122"/>
      <c r="ED143" s="114"/>
      <c r="EJ143" s="114"/>
      <c r="EP143" s="114"/>
      <c r="EV143" s="114"/>
      <c r="FB143" s="114"/>
      <c r="FH143" s="114"/>
      <c r="FI143" s="123"/>
    </row>
    <row r="144" spans="2:165" s="93" customFormat="1" ht="13.5" customHeight="1" x14ac:dyDescent="0.2">
      <c r="B144" s="114"/>
      <c r="G144" s="122"/>
      <c r="H144" s="114"/>
      <c r="N144" s="114"/>
      <c r="T144" s="114"/>
      <c r="Z144" s="114"/>
      <c r="AF144" s="114"/>
      <c r="AL144" s="114"/>
      <c r="AR144" s="114"/>
      <c r="AW144" s="122"/>
      <c r="AX144" s="114"/>
      <c r="BD144" s="114"/>
      <c r="BJ144" s="114"/>
      <c r="BP144" s="114"/>
      <c r="BV144" s="114"/>
      <c r="CB144" s="114"/>
      <c r="CH144" s="114"/>
      <c r="CM144" s="122"/>
      <c r="CN144" s="114"/>
      <c r="CT144" s="114"/>
      <c r="CZ144" s="114"/>
      <c r="DF144" s="114"/>
      <c r="DL144" s="114"/>
      <c r="DR144" s="114"/>
      <c r="DX144" s="114"/>
      <c r="EC144" s="122"/>
      <c r="ED144" s="114"/>
      <c r="EJ144" s="114"/>
      <c r="EP144" s="114"/>
      <c r="EV144" s="114"/>
      <c r="FB144" s="114"/>
      <c r="FH144" s="114"/>
      <c r="FI144" s="123"/>
    </row>
    <row r="145" spans="2:165" s="93" customFormat="1" ht="13.5" customHeight="1" x14ac:dyDescent="0.2">
      <c r="B145" s="114"/>
      <c r="G145" s="122"/>
      <c r="H145" s="114"/>
      <c r="N145" s="114"/>
      <c r="T145" s="114"/>
      <c r="Z145" s="114"/>
      <c r="AF145" s="114"/>
      <c r="AL145" s="114"/>
      <c r="AR145" s="114"/>
      <c r="AW145" s="122"/>
      <c r="AX145" s="114"/>
      <c r="BD145" s="114"/>
      <c r="BJ145" s="114"/>
      <c r="BP145" s="114"/>
      <c r="BV145" s="114"/>
      <c r="CB145" s="114"/>
      <c r="CH145" s="114"/>
      <c r="CM145" s="122"/>
      <c r="CN145" s="114"/>
      <c r="CT145" s="114"/>
      <c r="CZ145" s="114"/>
      <c r="DF145" s="114"/>
      <c r="DL145" s="114"/>
      <c r="DR145" s="114"/>
      <c r="DX145" s="114"/>
      <c r="EC145" s="122"/>
      <c r="ED145" s="114"/>
      <c r="EJ145" s="114"/>
      <c r="EP145" s="114"/>
      <c r="EV145" s="114"/>
      <c r="FB145" s="114"/>
      <c r="FH145" s="114"/>
      <c r="FI145" s="123"/>
    </row>
    <row r="146" spans="2:165" s="93" customFormat="1" ht="13.5" customHeight="1" x14ac:dyDescent="0.2">
      <c r="B146" s="114"/>
      <c r="G146" s="122"/>
      <c r="H146" s="114"/>
      <c r="N146" s="114"/>
      <c r="T146" s="114"/>
      <c r="Z146" s="114"/>
      <c r="AF146" s="114"/>
      <c r="AL146" s="114"/>
      <c r="AR146" s="114"/>
      <c r="AW146" s="122"/>
      <c r="AX146" s="114"/>
      <c r="BD146" s="114"/>
      <c r="BJ146" s="114"/>
      <c r="BP146" s="114"/>
      <c r="BV146" s="114"/>
      <c r="CB146" s="114"/>
      <c r="CH146" s="114"/>
      <c r="CM146" s="122"/>
      <c r="CN146" s="114"/>
      <c r="CT146" s="114"/>
      <c r="CZ146" s="114"/>
      <c r="DF146" s="114"/>
      <c r="DL146" s="114"/>
      <c r="DR146" s="114"/>
      <c r="DX146" s="114"/>
      <c r="EC146" s="122"/>
      <c r="ED146" s="114"/>
      <c r="EJ146" s="114"/>
      <c r="EP146" s="114"/>
      <c r="EV146" s="114"/>
      <c r="FB146" s="114"/>
      <c r="FH146" s="114"/>
      <c r="FI146" s="123"/>
    </row>
    <row r="147" spans="2:165" s="93" customFormat="1" ht="13.5" customHeight="1" x14ac:dyDescent="0.2">
      <c r="B147" s="114"/>
      <c r="G147" s="122"/>
      <c r="H147" s="114"/>
      <c r="N147" s="114"/>
      <c r="T147" s="114"/>
      <c r="Z147" s="114"/>
      <c r="AF147" s="114"/>
      <c r="AL147" s="114"/>
      <c r="AR147" s="114"/>
      <c r="AW147" s="122"/>
      <c r="AX147" s="114"/>
      <c r="BD147" s="114"/>
      <c r="BJ147" s="114"/>
      <c r="BP147" s="114"/>
      <c r="BV147" s="114"/>
      <c r="CB147" s="114"/>
      <c r="CH147" s="114"/>
      <c r="CM147" s="122"/>
      <c r="CN147" s="114"/>
      <c r="CT147" s="114"/>
      <c r="CZ147" s="114"/>
      <c r="DF147" s="114"/>
      <c r="DL147" s="114"/>
      <c r="DR147" s="114"/>
      <c r="DX147" s="114"/>
      <c r="EC147" s="122"/>
      <c r="ED147" s="114"/>
      <c r="EJ147" s="114"/>
      <c r="EP147" s="114"/>
      <c r="EV147" s="114"/>
      <c r="FB147" s="114"/>
      <c r="FH147" s="114"/>
      <c r="FI147" s="123"/>
    </row>
    <row r="148" spans="2:165" s="93" customFormat="1" ht="13.5" customHeight="1" x14ac:dyDescent="0.2">
      <c r="B148" s="114"/>
      <c r="G148" s="122"/>
      <c r="H148" s="114"/>
      <c r="N148" s="114"/>
      <c r="T148" s="114"/>
      <c r="Z148" s="114"/>
      <c r="AF148" s="114"/>
      <c r="AL148" s="114"/>
      <c r="AR148" s="114"/>
      <c r="AW148" s="122"/>
      <c r="AX148" s="114"/>
      <c r="BD148" s="114"/>
      <c r="BJ148" s="114"/>
      <c r="BP148" s="114"/>
      <c r="BV148" s="114"/>
      <c r="CB148" s="114"/>
      <c r="CH148" s="114"/>
      <c r="CM148" s="122"/>
      <c r="CN148" s="114"/>
      <c r="CT148" s="114"/>
      <c r="CZ148" s="114"/>
      <c r="DF148" s="114"/>
      <c r="DL148" s="114"/>
      <c r="DR148" s="114"/>
      <c r="DX148" s="114"/>
      <c r="EC148" s="122"/>
      <c r="ED148" s="114"/>
      <c r="EJ148" s="114"/>
      <c r="EP148" s="114"/>
      <c r="EV148" s="114"/>
      <c r="FB148" s="114"/>
      <c r="FH148" s="114"/>
      <c r="FI148" s="123"/>
    </row>
    <row r="149" spans="2:165" s="93" customFormat="1" ht="13.5" customHeight="1" x14ac:dyDescent="0.2">
      <c r="B149" s="114"/>
      <c r="G149" s="122"/>
      <c r="H149" s="114"/>
      <c r="N149" s="114"/>
      <c r="T149" s="114"/>
      <c r="Z149" s="114"/>
      <c r="AF149" s="114"/>
      <c r="AL149" s="114"/>
      <c r="AR149" s="114"/>
      <c r="AW149" s="122"/>
      <c r="AX149" s="114"/>
      <c r="BD149" s="114"/>
      <c r="BJ149" s="114"/>
      <c r="BP149" s="114"/>
      <c r="BV149" s="114"/>
      <c r="CB149" s="114"/>
      <c r="CH149" s="114"/>
      <c r="CM149" s="122"/>
      <c r="CN149" s="114"/>
      <c r="CT149" s="114"/>
      <c r="CZ149" s="114"/>
      <c r="DF149" s="114"/>
      <c r="DL149" s="114"/>
      <c r="DR149" s="114"/>
      <c r="DX149" s="114"/>
      <c r="EC149" s="122"/>
      <c r="ED149" s="114"/>
      <c r="EJ149" s="114"/>
      <c r="EP149" s="114"/>
      <c r="EV149" s="114"/>
      <c r="FB149" s="114"/>
      <c r="FH149" s="114"/>
      <c r="FI149" s="123"/>
    </row>
    <row r="150" spans="2:165" s="93" customFormat="1" ht="13.5" customHeight="1" x14ac:dyDescent="0.2">
      <c r="B150" s="114"/>
      <c r="G150" s="122"/>
      <c r="H150" s="114"/>
      <c r="N150" s="114"/>
      <c r="T150" s="114"/>
      <c r="Z150" s="114"/>
      <c r="AF150" s="114"/>
      <c r="AL150" s="114"/>
      <c r="AR150" s="114"/>
      <c r="AW150" s="122"/>
      <c r="AX150" s="114"/>
      <c r="BD150" s="114"/>
      <c r="BJ150" s="114"/>
      <c r="BP150" s="114"/>
      <c r="BV150" s="114"/>
      <c r="CB150" s="114"/>
      <c r="CH150" s="114"/>
      <c r="CM150" s="122"/>
      <c r="CN150" s="114"/>
      <c r="CT150" s="114"/>
      <c r="CZ150" s="114"/>
      <c r="DF150" s="114"/>
      <c r="DL150" s="114"/>
      <c r="DR150" s="114"/>
      <c r="DX150" s="114"/>
      <c r="EC150" s="122"/>
      <c r="ED150" s="114"/>
      <c r="EJ150" s="114"/>
      <c r="EP150" s="114"/>
      <c r="EV150" s="114"/>
      <c r="FB150" s="114"/>
      <c r="FH150" s="114"/>
      <c r="FI150" s="123"/>
    </row>
    <row r="151" spans="2:165" s="93" customFormat="1" ht="13.5" customHeight="1" x14ac:dyDescent="0.2">
      <c r="B151" s="114"/>
      <c r="G151" s="122"/>
      <c r="H151" s="114"/>
      <c r="N151" s="114"/>
      <c r="T151" s="114"/>
      <c r="Z151" s="114"/>
      <c r="AF151" s="114"/>
      <c r="AL151" s="114"/>
      <c r="AR151" s="114"/>
      <c r="AW151" s="122"/>
      <c r="AX151" s="114"/>
      <c r="BD151" s="114"/>
      <c r="BJ151" s="114"/>
      <c r="BP151" s="114"/>
      <c r="BV151" s="114"/>
      <c r="CB151" s="114"/>
      <c r="CH151" s="114"/>
      <c r="CM151" s="122"/>
      <c r="CN151" s="114"/>
      <c r="CT151" s="114"/>
      <c r="CZ151" s="114"/>
      <c r="DF151" s="114"/>
      <c r="DL151" s="114"/>
      <c r="DR151" s="114"/>
      <c r="DX151" s="114"/>
      <c r="EC151" s="122"/>
      <c r="ED151" s="114"/>
      <c r="EJ151" s="114"/>
      <c r="EP151" s="114"/>
      <c r="EV151" s="114"/>
      <c r="FB151" s="114"/>
      <c r="FH151" s="114"/>
      <c r="FI151" s="123"/>
    </row>
    <row r="152" spans="2:165" s="93" customFormat="1" ht="13.5" customHeight="1" x14ac:dyDescent="0.2">
      <c r="B152" s="114"/>
      <c r="G152" s="122"/>
      <c r="H152" s="114"/>
      <c r="N152" s="114"/>
      <c r="T152" s="114"/>
      <c r="Z152" s="114"/>
      <c r="AF152" s="114"/>
      <c r="AL152" s="114"/>
      <c r="AR152" s="114"/>
      <c r="AW152" s="122"/>
      <c r="AX152" s="114"/>
      <c r="BD152" s="114"/>
      <c r="BJ152" s="114"/>
      <c r="BP152" s="114"/>
      <c r="BV152" s="114"/>
      <c r="CB152" s="114"/>
      <c r="CH152" s="114"/>
      <c r="CM152" s="122"/>
      <c r="CN152" s="114"/>
      <c r="CT152" s="114"/>
      <c r="CZ152" s="114"/>
      <c r="DF152" s="114"/>
      <c r="DL152" s="114"/>
      <c r="DR152" s="114"/>
      <c r="DX152" s="114"/>
      <c r="EC152" s="122"/>
      <c r="ED152" s="114"/>
      <c r="EJ152" s="114"/>
      <c r="EP152" s="114"/>
      <c r="EV152" s="114"/>
      <c r="FB152" s="114"/>
      <c r="FH152" s="114"/>
    </row>
    <row r="153" spans="2:165" s="93" customFormat="1" ht="13.5" customHeight="1" x14ac:dyDescent="0.2">
      <c r="B153" s="114"/>
      <c r="G153" s="122"/>
      <c r="H153" s="114"/>
      <c r="N153" s="114"/>
      <c r="T153" s="114"/>
      <c r="Z153" s="114"/>
      <c r="AF153" s="114"/>
      <c r="AL153" s="114"/>
      <c r="AR153" s="114"/>
      <c r="AW153" s="122"/>
      <c r="AX153" s="114"/>
      <c r="BD153" s="114"/>
      <c r="BJ153" s="114"/>
      <c r="BP153" s="114"/>
      <c r="BV153" s="114"/>
      <c r="CB153" s="114"/>
      <c r="CH153" s="114"/>
      <c r="CM153" s="122"/>
      <c r="CN153" s="114"/>
      <c r="CT153" s="114"/>
      <c r="CZ153" s="114"/>
      <c r="DF153" s="114"/>
      <c r="DL153" s="114"/>
      <c r="DR153" s="114"/>
      <c r="DX153" s="114"/>
      <c r="EC153" s="122"/>
      <c r="ED153" s="114"/>
      <c r="EJ153" s="114"/>
      <c r="EP153" s="114"/>
      <c r="EV153" s="114"/>
      <c r="FB153" s="114"/>
      <c r="FH153" s="114"/>
    </row>
    <row r="154" spans="2:165" s="93" customFormat="1" ht="13.5" customHeight="1" x14ac:dyDescent="0.2">
      <c r="B154" s="114"/>
      <c r="G154" s="122"/>
      <c r="H154" s="114"/>
      <c r="N154" s="114"/>
      <c r="T154" s="114"/>
      <c r="Z154" s="114"/>
      <c r="AF154" s="114"/>
      <c r="AL154" s="114"/>
      <c r="AR154" s="114"/>
      <c r="AW154" s="122"/>
      <c r="AX154" s="114"/>
      <c r="BD154" s="114"/>
      <c r="BJ154" s="114"/>
      <c r="BP154" s="114"/>
      <c r="BV154" s="114"/>
      <c r="CB154" s="114"/>
      <c r="CH154" s="114"/>
      <c r="CM154" s="122"/>
      <c r="CN154" s="114"/>
      <c r="CT154" s="114"/>
      <c r="CZ154" s="114"/>
      <c r="DF154" s="114"/>
      <c r="DL154" s="114"/>
      <c r="DR154" s="114"/>
      <c r="DX154" s="114"/>
      <c r="EC154" s="122"/>
      <c r="ED154" s="114"/>
      <c r="EJ154" s="114"/>
      <c r="EP154" s="114"/>
      <c r="EV154" s="114"/>
      <c r="FB154" s="114"/>
      <c r="FH154" s="114"/>
    </row>
    <row r="155" spans="2:165" s="93" customFormat="1" ht="13.5" customHeight="1" x14ac:dyDescent="0.2">
      <c r="B155" s="114"/>
      <c r="G155" s="122"/>
      <c r="H155" s="114"/>
      <c r="N155" s="114"/>
      <c r="T155" s="114"/>
      <c r="Z155" s="114"/>
      <c r="AF155" s="114"/>
      <c r="AL155" s="114"/>
      <c r="AR155" s="114"/>
      <c r="AW155" s="122"/>
      <c r="AX155" s="114"/>
      <c r="BD155" s="114"/>
      <c r="BJ155" s="114"/>
      <c r="BP155" s="114"/>
      <c r="BV155" s="114"/>
      <c r="CB155" s="114"/>
      <c r="CH155" s="114"/>
      <c r="CM155" s="122"/>
      <c r="CN155" s="114"/>
      <c r="CT155" s="114"/>
      <c r="CZ155" s="114"/>
      <c r="DF155" s="114"/>
      <c r="DL155" s="114"/>
      <c r="DR155" s="114"/>
      <c r="DX155" s="114"/>
      <c r="EC155" s="122"/>
      <c r="ED155" s="114"/>
      <c r="EJ155" s="114"/>
      <c r="EP155" s="114"/>
      <c r="EV155" s="114"/>
      <c r="FB155" s="114"/>
      <c r="FH155" s="114"/>
    </row>
    <row r="156" spans="2:165" s="93" customFormat="1" ht="13.5" customHeight="1" x14ac:dyDescent="0.2">
      <c r="B156" s="114"/>
      <c r="G156" s="122"/>
      <c r="H156" s="114"/>
      <c r="N156" s="114"/>
      <c r="T156" s="114"/>
      <c r="Z156" s="114"/>
      <c r="AF156" s="114"/>
      <c r="AL156" s="114"/>
      <c r="AR156" s="114"/>
      <c r="AW156" s="122"/>
      <c r="AX156" s="114"/>
      <c r="BD156" s="114"/>
      <c r="BJ156" s="114"/>
      <c r="BP156" s="114"/>
      <c r="BV156" s="114"/>
      <c r="CB156" s="114"/>
      <c r="CH156" s="114"/>
      <c r="CM156" s="122"/>
      <c r="CN156" s="114"/>
      <c r="CT156" s="114"/>
      <c r="CZ156" s="114"/>
      <c r="DF156" s="114"/>
      <c r="DL156" s="114"/>
      <c r="DR156" s="114"/>
      <c r="DX156" s="114"/>
      <c r="EC156" s="122"/>
      <c r="ED156" s="114"/>
      <c r="EJ156" s="114"/>
      <c r="EP156" s="114"/>
      <c r="EV156" s="114"/>
      <c r="FB156" s="114"/>
      <c r="FH156" s="114"/>
    </row>
    <row r="157" spans="2:165" s="93" customFormat="1" ht="13.5" customHeight="1" x14ac:dyDescent="0.2">
      <c r="B157" s="114"/>
      <c r="G157" s="122"/>
      <c r="H157" s="114"/>
      <c r="N157" s="114"/>
      <c r="T157" s="114"/>
      <c r="Z157" s="114"/>
      <c r="AF157" s="114"/>
      <c r="AL157" s="114"/>
      <c r="AR157" s="114"/>
      <c r="AW157" s="122"/>
      <c r="AX157" s="114"/>
      <c r="BD157" s="114"/>
      <c r="BJ157" s="114"/>
      <c r="BP157" s="114"/>
      <c r="BV157" s="114"/>
      <c r="CB157" s="114"/>
      <c r="CH157" s="114"/>
      <c r="CM157" s="122"/>
      <c r="CN157" s="114"/>
      <c r="CT157" s="114"/>
      <c r="CZ157" s="114"/>
      <c r="DF157" s="114"/>
      <c r="DL157" s="114"/>
      <c r="DR157" s="114"/>
      <c r="DX157" s="114"/>
      <c r="EC157" s="122"/>
      <c r="ED157" s="114"/>
      <c r="EJ157" s="114"/>
      <c r="EP157" s="114"/>
      <c r="EV157" s="114"/>
      <c r="FB157" s="114"/>
      <c r="FH157" s="114"/>
    </row>
    <row r="158" spans="2:165" s="93" customFormat="1" ht="13.5" customHeight="1" x14ac:dyDescent="0.2">
      <c r="B158" s="114"/>
      <c r="G158" s="122"/>
      <c r="H158" s="114"/>
      <c r="N158" s="114"/>
      <c r="T158" s="114"/>
      <c r="Z158" s="114"/>
      <c r="AF158" s="114"/>
      <c r="AL158" s="114"/>
      <c r="AR158" s="114"/>
      <c r="AW158" s="122"/>
      <c r="AX158" s="114"/>
      <c r="BD158" s="114"/>
      <c r="BJ158" s="114"/>
      <c r="BP158" s="114"/>
      <c r="BV158" s="114"/>
      <c r="CB158" s="114"/>
      <c r="CH158" s="114"/>
      <c r="CM158" s="122"/>
      <c r="CN158" s="114"/>
      <c r="CT158" s="114"/>
      <c r="CZ158" s="114"/>
      <c r="DF158" s="114"/>
      <c r="DL158" s="114"/>
      <c r="DR158" s="114"/>
      <c r="DX158" s="114"/>
      <c r="EC158" s="122"/>
      <c r="ED158" s="114"/>
      <c r="EJ158" s="114"/>
      <c r="EP158" s="114"/>
      <c r="EV158" s="114"/>
      <c r="FB158" s="114"/>
      <c r="FH158" s="114"/>
    </row>
    <row r="159" spans="2:165" s="93" customFormat="1" ht="13.5" customHeight="1" x14ac:dyDescent="0.2">
      <c r="B159" s="114"/>
      <c r="G159" s="122"/>
      <c r="H159" s="114"/>
      <c r="N159" s="114"/>
      <c r="T159" s="114"/>
      <c r="Z159" s="114"/>
      <c r="AF159" s="114"/>
      <c r="AL159" s="114"/>
      <c r="AR159" s="114"/>
      <c r="AW159" s="122"/>
      <c r="AX159" s="114"/>
      <c r="BD159" s="114"/>
      <c r="BJ159" s="114"/>
      <c r="BP159" s="114"/>
      <c r="BV159" s="114"/>
      <c r="CB159" s="114"/>
      <c r="CH159" s="114"/>
      <c r="CM159" s="122"/>
      <c r="CN159" s="114"/>
      <c r="CT159" s="114"/>
      <c r="CZ159" s="114"/>
      <c r="DF159" s="114"/>
      <c r="DL159" s="114"/>
      <c r="DR159" s="114"/>
      <c r="DX159" s="114"/>
      <c r="EC159" s="122"/>
      <c r="ED159" s="114"/>
      <c r="EJ159" s="114"/>
      <c r="EP159" s="114"/>
      <c r="EV159" s="114"/>
      <c r="FB159" s="114"/>
      <c r="FH159" s="114"/>
    </row>
    <row r="160" spans="2:165" s="93" customFormat="1" ht="13.5" customHeight="1" x14ac:dyDescent="0.2">
      <c r="B160" s="114"/>
      <c r="G160" s="122"/>
      <c r="H160" s="114"/>
      <c r="N160" s="114"/>
      <c r="T160" s="114"/>
      <c r="Z160" s="114"/>
      <c r="AF160" s="114"/>
      <c r="AL160" s="114"/>
      <c r="AR160" s="114"/>
      <c r="AW160" s="122"/>
      <c r="AX160" s="114"/>
      <c r="BD160" s="114"/>
      <c r="BJ160" s="114"/>
      <c r="BP160" s="114"/>
      <c r="BV160" s="114"/>
      <c r="CB160" s="114"/>
      <c r="CH160" s="114"/>
      <c r="CM160" s="122"/>
      <c r="CN160" s="114"/>
      <c r="CT160" s="114"/>
      <c r="CZ160" s="114"/>
      <c r="DF160" s="114"/>
      <c r="DL160" s="114"/>
      <c r="DR160" s="114"/>
      <c r="DX160" s="114"/>
      <c r="EC160" s="122"/>
      <c r="ED160" s="114"/>
      <c r="EJ160" s="114"/>
      <c r="EP160" s="114"/>
      <c r="EV160" s="114"/>
      <c r="FB160" s="114"/>
      <c r="FH160" s="114"/>
    </row>
    <row r="161" spans="2:168" s="93" customFormat="1" ht="13.5" customHeight="1" x14ac:dyDescent="0.2">
      <c r="B161" s="114"/>
      <c r="G161" s="122"/>
      <c r="H161" s="114"/>
      <c r="N161" s="114"/>
      <c r="T161" s="114"/>
      <c r="Z161" s="114"/>
      <c r="AF161" s="114"/>
      <c r="AL161" s="114"/>
      <c r="AR161" s="114"/>
      <c r="AW161" s="122"/>
      <c r="AX161" s="114"/>
      <c r="BD161" s="114"/>
      <c r="BJ161" s="114"/>
      <c r="BP161" s="114"/>
      <c r="BV161" s="114"/>
      <c r="CB161" s="114"/>
      <c r="CH161" s="114"/>
      <c r="CM161" s="122"/>
      <c r="CN161" s="114"/>
      <c r="CT161" s="114"/>
      <c r="CZ161" s="114"/>
      <c r="DF161" s="114"/>
      <c r="DL161" s="114"/>
      <c r="DR161" s="114"/>
      <c r="DX161" s="114"/>
      <c r="EC161" s="122"/>
      <c r="ED161" s="114"/>
      <c r="EJ161" s="114"/>
      <c r="EP161" s="114"/>
      <c r="EV161" s="114"/>
      <c r="FB161" s="114"/>
      <c r="FH161" s="114"/>
    </row>
    <row r="162" spans="2:168" s="93" customFormat="1" ht="13.5" customHeight="1" x14ac:dyDescent="0.2">
      <c r="B162" s="114"/>
      <c r="G162" s="122"/>
      <c r="H162" s="114"/>
      <c r="N162" s="114"/>
      <c r="T162" s="114"/>
      <c r="Z162" s="114"/>
      <c r="AF162" s="114"/>
      <c r="AL162" s="114"/>
      <c r="AR162" s="114"/>
      <c r="AW162" s="122"/>
      <c r="AX162" s="114"/>
      <c r="BD162" s="114"/>
      <c r="BJ162" s="114"/>
      <c r="BP162" s="114"/>
      <c r="BV162" s="114"/>
      <c r="CB162" s="114"/>
      <c r="CH162" s="114"/>
      <c r="CM162" s="122"/>
      <c r="CN162" s="114"/>
      <c r="CT162" s="114"/>
      <c r="CZ162" s="114"/>
      <c r="DF162" s="114"/>
      <c r="DL162" s="114"/>
      <c r="DR162" s="114"/>
      <c r="DX162" s="114"/>
      <c r="EC162" s="122"/>
      <c r="ED162" s="114"/>
      <c r="EJ162" s="114"/>
      <c r="EP162" s="114"/>
      <c r="EV162" s="114"/>
      <c r="FB162" s="114"/>
      <c r="FH162" s="114"/>
    </row>
    <row r="163" spans="2:168" s="93" customFormat="1" ht="13.5" customHeight="1" x14ac:dyDescent="0.2">
      <c r="B163" s="114"/>
      <c r="G163" s="122"/>
      <c r="H163" s="114"/>
      <c r="N163" s="114"/>
      <c r="T163" s="114"/>
      <c r="Z163" s="114"/>
      <c r="AF163" s="114"/>
      <c r="AL163" s="114"/>
      <c r="AR163" s="114"/>
      <c r="AW163" s="122"/>
      <c r="AX163" s="114"/>
      <c r="BD163" s="114"/>
      <c r="BJ163" s="114"/>
      <c r="BP163" s="114"/>
      <c r="BV163" s="114"/>
      <c r="CB163" s="114"/>
      <c r="CH163" s="114"/>
      <c r="CM163" s="122"/>
      <c r="CN163" s="114"/>
      <c r="CT163" s="114"/>
      <c r="CZ163" s="114"/>
      <c r="DF163" s="114"/>
      <c r="DL163" s="114"/>
      <c r="DR163" s="114"/>
      <c r="DX163" s="114"/>
      <c r="EC163" s="122"/>
      <c r="ED163" s="114"/>
      <c r="EJ163" s="114"/>
      <c r="EP163" s="114"/>
      <c r="EV163" s="114"/>
      <c r="FB163" s="114"/>
      <c r="FH163" s="114"/>
    </row>
    <row r="164" spans="2:168" s="93" customFormat="1" ht="13.5" customHeight="1" x14ac:dyDescent="0.2">
      <c r="B164" s="114"/>
      <c r="G164" s="122"/>
      <c r="H164" s="114"/>
      <c r="N164" s="114"/>
      <c r="T164" s="114"/>
      <c r="Z164" s="114"/>
      <c r="AF164" s="114"/>
      <c r="AL164" s="114"/>
      <c r="AR164" s="114"/>
      <c r="AW164" s="122"/>
      <c r="AX164" s="114"/>
      <c r="BD164" s="114"/>
      <c r="BJ164" s="114"/>
      <c r="BP164" s="114"/>
      <c r="BV164" s="114"/>
      <c r="CB164" s="114"/>
      <c r="CH164" s="114"/>
      <c r="CM164" s="122"/>
      <c r="CN164" s="114"/>
      <c r="CT164" s="114"/>
      <c r="CZ164" s="114"/>
      <c r="DF164" s="114"/>
      <c r="DL164" s="144"/>
      <c r="DM164" s="126"/>
      <c r="DN164" s="126"/>
      <c r="DO164" s="126"/>
      <c r="DP164" s="126"/>
      <c r="DQ164" s="126"/>
      <c r="DR164" s="114"/>
      <c r="DX164" s="114"/>
      <c r="EC164" s="122"/>
      <c r="ED164" s="114"/>
      <c r="EJ164" s="114"/>
      <c r="EP164" s="114"/>
      <c r="EV164" s="114"/>
      <c r="FB164" s="114"/>
      <c r="FH164" s="114"/>
      <c r="FL164" s="126"/>
    </row>
    <row r="165" spans="2:168" s="93" customFormat="1" ht="13.5" customHeight="1" x14ac:dyDescent="0.2">
      <c r="B165" s="114"/>
      <c r="G165" s="122"/>
      <c r="H165" s="114"/>
      <c r="N165" s="114"/>
      <c r="T165" s="114"/>
      <c r="Z165" s="114"/>
      <c r="AF165" s="114"/>
      <c r="AL165" s="114"/>
      <c r="AR165" s="114"/>
      <c r="AW165" s="122"/>
      <c r="AX165" s="114"/>
      <c r="BD165" s="114"/>
      <c r="BJ165" s="114"/>
      <c r="BP165" s="114"/>
      <c r="BV165" s="114"/>
      <c r="CB165" s="114"/>
      <c r="CH165" s="114"/>
      <c r="CM165" s="122"/>
      <c r="CN165" s="114"/>
      <c r="CT165" s="114"/>
      <c r="CZ165" s="114"/>
      <c r="DF165" s="114"/>
      <c r="DL165" s="144"/>
      <c r="DM165" s="126"/>
      <c r="DN165" s="126"/>
      <c r="DO165" s="126"/>
      <c r="DP165" s="126"/>
      <c r="DQ165" s="126"/>
      <c r="DR165" s="114"/>
      <c r="DX165" s="114"/>
      <c r="EC165" s="122"/>
      <c r="ED165" s="114"/>
      <c r="EJ165" s="114"/>
      <c r="EP165" s="114"/>
      <c r="EV165" s="114"/>
      <c r="FB165" s="114"/>
      <c r="FH165" s="114"/>
      <c r="FL165" s="126"/>
    </row>
    <row r="166" spans="2:168" s="93" customFormat="1" ht="13.5" customHeight="1" x14ac:dyDescent="0.2">
      <c r="B166" s="114"/>
      <c r="G166" s="122"/>
      <c r="H166" s="114"/>
      <c r="N166" s="114"/>
      <c r="T166" s="114"/>
      <c r="Z166" s="114"/>
      <c r="AF166" s="114"/>
      <c r="AL166" s="114"/>
      <c r="AR166" s="114"/>
      <c r="AW166" s="122"/>
      <c r="AX166" s="114"/>
      <c r="BD166" s="114"/>
      <c r="BJ166" s="114"/>
      <c r="BP166" s="114"/>
      <c r="BV166" s="114"/>
      <c r="CB166" s="114"/>
      <c r="CH166" s="114"/>
      <c r="CM166" s="122"/>
      <c r="CN166" s="114"/>
      <c r="CT166" s="114"/>
      <c r="CZ166" s="114"/>
      <c r="DF166" s="114"/>
      <c r="DL166" s="144"/>
      <c r="DM166" s="126"/>
      <c r="DN166" s="126"/>
      <c r="DO166" s="126"/>
      <c r="DP166" s="126"/>
      <c r="DQ166" s="126"/>
      <c r="DR166" s="114"/>
      <c r="DX166" s="114"/>
      <c r="EC166" s="122"/>
      <c r="ED166" s="114"/>
      <c r="EJ166" s="114"/>
      <c r="EP166" s="114"/>
      <c r="EV166" s="114"/>
      <c r="FB166" s="114"/>
      <c r="FH166" s="114"/>
      <c r="FL166" s="126"/>
    </row>
    <row r="167" spans="2:168" s="93" customFormat="1" ht="13.5" customHeight="1" x14ac:dyDescent="0.2">
      <c r="B167" s="114"/>
      <c r="G167" s="122"/>
      <c r="H167" s="114"/>
      <c r="N167" s="114"/>
      <c r="T167" s="114"/>
      <c r="Z167" s="114"/>
      <c r="AF167" s="114"/>
      <c r="AL167" s="114"/>
      <c r="AR167" s="114"/>
      <c r="AW167" s="122"/>
      <c r="AX167" s="114"/>
      <c r="BD167" s="114"/>
      <c r="BJ167" s="114"/>
      <c r="BP167" s="114"/>
      <c r="BV167" s="114"/>
      <c r="CB167" s="114"/>
      <c r="CH167" s="114"/>
      <c r="CM167" s="122"/>
      <c r="CN167" s="114"/>
      <c r="CT167" s="114"/>
      <c r="CZ167" s="114"/>
      <c r="DF167" s="114"/>
      <c r="DL167" s="144"/>
      <c r="DM167" s="126"/>
      <c r="DN167" s="126"/>
      <c r="DO167" s="126"/>
      <c r="DP167" s="126"/>
      <c r="DQ167" s="126"/>
      <c r="DR167" s="114"/>
      <c r="DX167" s="114"/>
      <c r="EC167" s="122"/>
      <c r="ED167" s="114"/>
      <c r="EJ167" s="114"/>
      <c r="EP167" s="114"/>
      <c r="EV167" s="114"/>
      <c r="FB167" s="114"/>
      <c r="FH167" s="114"/>
      <c r="FL167" s="126"/>
    </row>
    <row r="168" spans="2:168" s="93" customFormat="1" ht="13.5" customHeight="1" x14ac:dyDescent="0.2">
      <c r="B168" s="114"/>
      <c r="G168" s="122"/>
      <c r="H168" s="114"/>
      <c r="N168" s="114"/>
      <c r="T168" s="114"/>
      <c r="Z168" s="114"/>
      <c r="AF168" s="114"/>
      <c r="AL168" s="114"/>
      <c r="AR168" s="114"/>
      <c r="AW168" s="122"/>
      <c r="AX168" s="114"/>
      <c r="BD168" s="114"/>
      <c r="BJ168" s="114"/>
      <c r="BP168" s="114"/>
      <c r="BV168" s="114"/>
      <c r="CB168" s="114"/>
      <c r="CH168" s="114"/>
      <c r="CM168" s="122"/>
      <c r="CN168" s="114"/>
      <c r="CT168" s="114"/>
      <c r="CZ168" s="114"/>
      <c r="DF168" s="114"/>
      <c r="DL168" s="144"/>
      <c r="DM168" s="126"/>
      <c r="DN168" s="126"/>
      <c r="DO168" s="126"/>
      <c r="DP168" s="126"/>
      <c r="DQ168" s="126"/>
      <c r="DR168" s="114"/>
      <c r="DX168" s="114"/>
      <c r="EC168" s="122"/>
      <c r="ED168" s="114"/>
      <c r="EJ168" s="114"/>
      <c r="EP168" s="114"/>
      <c r="EV168" s="114"/>
      <c r="FB168" s="114"/>
      <c r="FH168" s="114"/>
      <c r="FL168" s="126"/>
    </row>
    <row r="169" spans="2:168" s="93" customFormat="1" ht="13.5" customHeight="1" x14ac:dyDescent="0.2">
      <c r="B169" s="114"/>
      <c r="G169" s="122"/>
      <c r="H169" s="114"/>
      <c r="N169" s="114"/>
      <c r="T169" s="114"/>
      <c r="Z169" s="114"/>
      <c r="AF169" s="114"/>
      <c r="AL169" s="114"/>
      <c r="AR169" s="114"/>
      <c r="AW169" s="122"/>
      <c r="AX169" s="114"/>
      <c r="BD169" s="114"/>
      <c r="BJ169" s="114"/>
      <c r="BP169" s="114"/>
      <c r="BV169" s="114"/>
      <c r="CB169" s="114"/>
      <c r="CH169" s="114"/>
      <c r="CM169" s="122"/>
      <c r="CN169" s="114"/>
      <c r="CT169" s="114"/>
      <c r="CZ169" s="114"/>
      <c r="DF169" s="114"/>
      <c r="DL169" s="144"/>
      <c r="DM169" s="126"/>
      <c r="DN169" s="126"/>
      <c r="DO169" s="126"/>
      <c r="DP169" s="126"/>
      <c r="DQ169" s="126"/>
      <c r="DR169" s="114"/>
      <c r="DX169" s="114"/>
      <c r="EC169" s="122"/>
      <c r="ED169" s="114"/>
      <c r="EJ169" s="114"/>
      <c r="EP169" s="114"/>
      <c r="EV169" s="114"/>
      <c r="FB169" s="114"/>
      <c r="FH169" s="114"/>
      <c r="FL169" s="126"/>
    </row>
    <row r="170" spans="2:168" s="93" customFormat="1" ht="13.5" customHeight="1" x14ac:dyDescent="0.2">
      <c r="B170" s="114"/>
      <c r="G170" s="122"/>
      <c r="H170" s="114"/>
      <c r="N170" s="114"/>
      <c r="T170" s="114"/>
      <c r="Z170" s="114"/>
      <c r="AF170" s="114"/>
      <c r="AL170" s="114"/>
      <c r="AR170" s="114"/>
      <c r="AW170" s="122"/>
      <c r="AX170" s="114"/>
      <c r="BD170" s="114"/>
      <c r="BJ170" s="114"/>
      <c r="BP170" s="114"/>
      <c r="BV170" s="114"/>
      <c r="CB170" s="114"/>
      <c r="CH170" s="114"/>
      <c r="CM170" s="122"/>
      <c r="CN170" s="114"/>
      <c r="CT170" s="114"/>
      <c r="CZ170" s="114"/>
      <c r="DF170" s="114"/>
      <c r="DL170" s="144"/>
      <c r="DM170" s="126"/>
      <c r="DN170" s="126"/>
      <c r="DO170" s="126"/>
      <c r="DP170" s="126"/>
      <c r="DQ170" s="126"/>
      <c r="DR170" s="114"/>
      <c r="DX170" s="114"/>
      <c r="EC170" s="122"/>
      <c r="ED170" s="114"/>
      <c r="EJ170" s="114"/>
      <c r="EP170" s="114"/>
      <c r="EV170" s="114"/>
      <c r="FB170" s="114"/>
      <c r="FH170" s="114"/>
      <c r="FL170" s="126"/>
    </row>
    <row r="171" spans="2:168" s="93" customFormat="1" ht="13.5" customHeight="1" x14ac:dyDescent="0.2">
      <c r="B171" s="114"/>
      <c r="G171" s="122"/>
      <c r="H171" s="114"/>
      <c r="N171" s="114"/>
      <c r="T171" s="114"/>
      <c r="Z171" s="114"/>
      <c r="AF171" s="114"/>
      <c r="AL171" s="114"/>
      <c r="AR171" s="114"/>
      <c r="AW171" s="122"/>
      <c r="AX171" s="114"/>
      <c r="BD171" s="114"/>
      <c r="BJ171" s="114"/>
      <c r="BP171" s="114"/>
      <c r="BV171" s="114"/>
      <c r="CB171" s="114"/>
      <c r="CH171" s="114"/>
      <c r="CM171" s="122"/>
      <c r="CN171" s="114"/>
      <c r="CT171" s="114"/>
      <c r="CZ171" s="114"/>
      <c r="DF171" s="114"/>
      <c r="DL171" s="144"/>
      <c r="DM171" s="126"/>
      <c r="DN171" s="126"/>
      <c r="DO171" s="126"/>
      <c r="DP171" s="126"/>
      <c r="DQ171" s="126"/>
      <c r="DR171" s="114"/>
      <c r="DX171" s="114"/>
      <c r="EC171" s="122"/>
      <c r="ED171" s="114"/>
      <c r="EJ171" s="114"/>
      <c r="EP171" s="114"/>
      <c r="EV171" s="114"/>
      <c r="FB171" s="114"/>
      <c r="FH171" s="114"/>
      <c r="FL171" s="126"/>
    </row>
    <row r="172" spans="2:168" s="93" customFormat="1" ht="13.5" customHeight="1" x14ac:dyDescent="0.2">
      <c r="B172" s="114"/>
      <c r="G172" s="122"/>
      <c r="H172" s="114"/>
      <c r="N172" s="114"/>
      <c r="T172" s="114"/>
      <c r="Z172" s="114"/>
      <c r="AF172" s="114"/>
      <c r="AL172" s="114"/>
      <c r="AR172" s="114"/>
      <c r="AW172" s="122"/>
      <c r="AX172" s="114"/>
      <c r="BD172" s="114"/>
      <c r="BJ172" s="114"/>
      <c r="BP172" s="114"/>
      <c r="BV172" s="114"/>
      <c r="CB172" s="114"/>
      <c r="CH172" s="114"/>
      <c r="CM172" s="122"/>
      <c r="CN172" s="114"/>
      <c r="CT172" s="114"/>
      <c r="CZ172" s="114"/>
      <c r="DF172" s="114"/>
      <c r="DL172" s="144"/>
      <c r="DM172" s="126"/>
      <c r="DN172" s="126"/>
      <c r="DO172" s="126"/>
      <c r="DP172" s="126"/>
      <c r="DQ172" s="126"/>
      <c r="DR172" s="114"/>
      <c r="DX172" s="114"/>
      <c r="EC172" s="122"/>
      <c r="ED172" s="114"/>
      <c r="EJ172" s="114"/>
      <c r="EP172" s="114"/>
      <c r="EV172" s="114"/>
      <c r="FB172" s="114"/>
      <c r="FH172" s="114"/>
      <c r="FL172" s="126"/>
    </row>
    <row r="173" spans="2:168" s="93" customFormat="1" ht="13.5" customHeight="1" x14ac:dyDescent="0.2">
      <c r="B173" s="114"/>
      <c r="G173" s="122"/>
      <c r="H173" s="114"/>
      <c r="N173" s="114"/>
      <c r="T173" s="114"/>
      <c r="Z173" s="114"/>
      <c r="AF173" s="114"/>
      <c r="AL173" s="114"/>
      <c r="AR173" s="114"/>
      <c r="AW173" s="122"/>
      <c r="AX173" s="114"/>
      <c r="BD173" s="114"/>
      <c r="BJ173" s="114"/>
      <c r="BP173" s="114"/>
      <c r="BV173" s="114"/>
      <c r="CB173" s="114"/>
      <c r="CH173" s="114"/>
      <c r="CM173" s="122"/>
      <c r="CN173" s="114"/>
      <c r="CT173" s="114"/>
      <c r="CZ173" s="114"/>
      <c r="DF173" s="114"/>
      <c r="DL173" s="144"/>
      <c r="DM173" s="126"/>
      <c r="DN173" s="126"/>
      <c r="DO173" s="126"/>
      <c r="DP173" s="126"/>
      <c r="DQ173" s="126"/>
      <c r="DR173" s="114"/>
      <c r="DX173" s="114"/>
      <c r="EC173" s="122"/>
      <c r="ED173" s="114"/>
      <c r="EJ173" s="114"/>
      <c r="EP173" s="114"/>
      <c r="EV173" s="114"/>
      <c r="FB173" s="114"/>
      <c r="FH173" s="114"/>
      <c r="FL173" s="126"/>
    </row>
    <row r="174" spans="2:168" s="93" customFormat="1" ht="13.5" customHeight="1" x14ac:dyDescent="0.2">
      <c r="B174" s="114"/>
      <c r="G174" s="122"/>
      <c r="H174" s="114"/>
      <c r="N174" s="114"/>
      <c r="T174" s="114"/>
      <c r="Z174" s="114"/>
      <c r="AF174" s="114"/>
      <c r="AL174" s="114"/>
      <c r="AR174" s="114"/>
      <c r="AW174" s="122"/>
      <c r="AX174" s="114"/>
      <c r="BD174" s="114"/>
      <c r="BJ174" s="114"/>
      <c r="BP174" s="114"/>
      <c r="BV174" s="114"/>
      <c r="CB174" s="114"/>
      <c r="CH174" s="114"/>
      <c r="CM174" s="122"/>
      <c r="CN174" s="114"/>
      <c r="CT174" s="114"/>
      <c r="CZ174" s="114"/>
      <c r="DF174" s="114"/>
      <c r="DL174" s="144"/>
      <c r="DM174" s="126"/>
      <c r="DN174" s="126"/>
      <c r="DO174" s="126"/>
      <c r="DP174" s="126"/>
      <c r="DQ174" s="126"/>
      <c r="DR174" s="114"/>
      <c r="DX174" s="114"/>
      <c r="EC174" s="122"/>
      <c r="ED174" s="114"/>
      <c r="EJ174" s="114"/>
      <c r="EP174" s="114"/>
      <c r="EV174" s="114"/>
      <c r="FB174" s="114"/>
      <c r="FH174" s="114"/>
      <c r="FL174" s="126"/>
    </row>
    <row r="175" spans="2:168" s="93" customFormat="1" ht="13.5" customHeight="1" x14ac:dyDescent="0.2">
      <c r="B175" s="114"/>
      <c r="G175" s="122"/>
      <c r="H175" s="114"/>
      <c r="N175" s="114"/>
      <c r="T175" s="114"/>
      <c r="Z175" s="114"/>
      <c r="AF175" s="114"/>
      <c r="AL175" s="114"/>
      <c r="AR175" s="114"/>
      <c r="AW175" s="122"/>
      <c r="AX175" s="114"/>
      <c r="BD175" s="114"/>
      <c r="BJ175" s="114"/>
      <c r="BP175" s="114"/>
      <c r="BV175" s="114"/>
      <c r="CB175" s="114"/>
      <c r="CH175" s="114"/>
      <c r="CM175" s="122"/>
      <c r="CN175" s="114"/>
      <c r="CT175" s="114"/>
      <c r="CZ175" s="114"/>
      <c r="DF175" s="114"/>
      <c r="DL175" s="144"/>
      <c r="DM175" s="126"/>
      <c r="DN175" s="126"/>
      <c r="DO175" s="126"/>
      <c r="DP175" s="126"/>
      <c r="DQ175" s="126"/>
      <c r="DR175" s="114"/>
      <c r="DX175" s="114"/>
      <c r="EC175" s="122"/>
      <c r="ED175" s="114"/>
      <c r="EJ175" s="114"/>
      <c r="EP175" s="114"/>
      <c r="EV175" s="114"/>
      <c r="FB175" s="114"/>
      <c r="FH175" s="114"/>
      <c r="FL175" s="126"/>
    </row>
    <row r="176" spans="2:168" s="93" customFormat="1" ht="13.5" customHeight="1" x14ac:dyDescent="0.2">
      <c r="B176" s="114"/>
      <c r="G176" s="122"/>
      <c r="H176" s="114"/>
      <c r="N176" s="114"/>
      <c r="T176" s="114"/>
      <c r="Z176" s="114"/>
      <c r="AF176" s="114"/>
      <c r="AL176" s="114"/>
      <c r="AR176" s="114"/>
      <c r="AW176" s="122"/>
      <c r="AX176" s="114"/>
      <c r="BD176" s="114"/>
      <c r="BJ176" s="114"/>
      <c r="BP176" s="114"/>
      <c r="BV176" s="114"/>
      <c r="CB176" s="114"/>
      <c r="CH176" s="114"/>
      <c r="CM176" s="122"/>
      <c r="CN176" s="114"/>
      <c r="CT176" s="114"/>
      <c r="CZ176" s="114"/>
      <c r="DF176" s="114"/>
      <c r="DL176" s="144"/>
      <c r="DM176" s="126"/>
      <c r="DN176" s="126"/>
      <c r="DO176" s="126"/>
      <c r="DP176" s="126"/>
      <c r="DQ176" s="126"/>
      <c r="DR176" s="114"/>
      <c r="DX176" s="114"/>
      <c r="EC176" s="122"/>
      <c r="ED176" s="114"/>
      <c r="EJ176" s="114"/>
      <c r="EP176" s="114"/>
      <c r="EV176" s="114"/>
      <c r="FB176" s="114"/>
      <c r="FH176" s="114"/>
      <c r="FL176" s="126"/>
    </row>
    <row r="177" spans="2:168" s="93" customFormat="1" ht="13.5" customHeight="1" x14ac:dyDescent="0.2">
      <c r="B177" s="114"/>
      <c r="G177" s="122"/>
      <c r="H177" s="114"/>
      <c r="N177" s="114"/>
      <c r="T177" s="114"/>
      <c r="Z177" s="114"/>
      <c r="AF177" s="114"/>
      <c r="AL177" s="114"/>
      <c r="AR177" s="114"/>
      <c r="AW177" s="122"/>
      <c r="AX177" s="114"/>
      <c r="BD177" s="114"/>
      <c r="BJ177" s="114"/>
      <c r="BP177" s="114"/>
      <c r="BV177" s="114"/>
      <c r="CB177" s="114"/>
      <c r="CH177" s="114"/>
      <c r="CM177" s="122"/>
      <c r="CN177" s="114"/>
      <c r="CT177" s="114"/>
      <c r="CZ177" s="114"/>
      <c r="DF177" s="114"/>
      <c r="DL177" s="144"/>
      <c r="DM177" s="126"/>
      <c r="DN177" s="126"/>
      <c r="DO177" s="126"/>
      <c r="DP177" s="126"/>
      <c r="DQ177" s="126"/>
      <c r="DR177" s="114"/>
      <c r="DX177" s="114"/>
      <c r="EC177" s="122"/>
      <c r="ED177" s="114"/>
      <c r="EJ177" s="114"/>
      <c r="EP177" s="114"/>
      <c r="EV177" s="114"/>
      <c r="FB177" s="114"/>
      <c r="FH177" s="114"/>
      <c r="FL177" s="126"/>
    </row>
    <row r="178" spans="2:168" s="93" customFormat="1" ht="13.5" customHeight="1" x14ac:dyDescent="0.2">
      <c r="B178" s="114"/>
      <c r="G178" s="122"/>
      <c r="H178" s="114"/>
      <c r="N178" s="114"/>
      <c r="T178" s="114"/>
      <c r="Z178" s="114"/>
      <c r="AF178" s="114"/>
      <c r="AL178" s="114"/>
      <c r="AR178" s="114"/>
      <c r="AW178" s="122"/>
      <c r="AX178" s="114"/>
      <c r="BD178" s="114"/>
      <c r="BJ178" s="114"/>
      <c r="BP178" s="114"/>
      <c r="BV178" s="114"/>
      <c r="CB178" s="114"/>
      <c r="CH178" s="114"/>
      <c r="CM178" s="122"/>
      <c r="CN178" s="114"/>
      <c r="CT178" s="114"/>
      <c r="CZ178" s="114"/>
      <c r="DF178" s="114"/>
      <c r="DL178" s="144"/>
      <c r="DM178" s="126"/>
      <c r="DN178" s="126"/>
      <c r="DO178" s="126"/>
      <c r="DP178" s="126"/>
      <c r="DQ178" s="126"/>
      <c r="DR178" s="114"/>
      <c r="DX178" s="114"/>
      <c r="EC178" s="122"/>
      <c r="ED178" s="114"/>
      <c r="EJ178" s="114"/>
      <c r="EP178" s="114"/>
      <c r="EV178" s="114"/>
      <c r="FB178" s="114"/>
      <c r="FH178" s="114"/>
      <c r="FL178" s="126"/>
    </row>
  </sheetData>
  <mergeCells count="33">
    <mergeCell ref="FK98:FL98"/>
    <mergeCell ref="DR103:DU103"/>
    <mergeCell ref="FF108:FG108"/>
    <mergeCell ref="EQ1:ES1"/>
    <mergeCell ref="EW1:EY1"/>
    <mergeCell ref="FC1:FE1"/>
    <mergeCell ref="FI1:FK1"/>
    <mergeCell ref="FM1:FM90"/>
    <mergeCell ref="FM94:FM96"/>
    <mergeCell ref="DG1:DI1"/>
    <mergeCell ref="DM1:DO1"/>
    <mergeCell ref="DS1:DU1"/>
    <mergeCell ref="DY1:EA1"/>
    <mergeCell ref="EE1:EG1"/>
    <mergeCell ref="EK1:EM1"/>
    <mergeCell ref="BW1:BY1"/>
    <mergeCell ref="CC1:CE1"/>
    <mergeCell ref="CI1:CK1"/>
    <mergeCell ref="CO1:CQ1"/>
    <mergeCell ref="CU1:CW1"/>
    <mergeCell ref="DA1:DC1"/>
    <mergeCell ref="AM1:AO1"/>
    <mergeCell ref="AS1:AU1"/>
    <mergeCell ref="AY1:BA1"/>
    <mergeCell ref="BE1:BG1"/>
    <mergeCell ref="BK1:BM1"/>
    <mergeCell ref="BQ1:BS1"/>
    <mergeCell ref="C1:E1"/>
    <mergeCell ref="I1:K1"/>
    <mergeCell ref="O1:Q1"/>
    <mergeCell ref="U1:W1"/>
    <mergeCell ref="AA1:AC1"/>
    <mergeCell ref="AG1:AI1"/>
  </mergeCells>
  <pageMargins left="0.17" right="0.19" top="0.5" bottom="0.5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Period 13</vt:lpstr>
    </vt:vector>
  </TitlesOfParts>
  <Company>Network Rail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Riley James</dc:creator>
  <cp:lastModifiedBy>Riley James</cp:lastModifiedBy>
  <dcterms:created xsi:type="dcterms:W3CDTF">2018-03-12T09:10:56Z</dcterms:created>
  <dcterms:modified xsi:type="dcterms:W3CDTF">2018-03-12T09:11:43Z</dcterms:modified>
</cp:coreProperties>
</file>