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327\Desktop\"/>
    </mc:Choice>
  </mc:AlternateContent>
  <xr:revisionPtr revIDLastSave="0" documentId="13_ncr:1_{AD5A66F0-ECD4-4B2D-A94A-7019DB90CB46}" xr6:coauthVersionLast="45" xr6:coauthVersionMax="45" xr10:uidLastSave="{00000000-0000-0000-0000-000000000000}"/>
  <bookViews>
    <workbookView xWindow="-28920" yWindow="-120" windowWidth="29040" windowHeight="15840" tabRatio="767" firstSheet="1" activeTab="1" xr2:uid="{00000000-000D-0000-FFFF-FFFF00000000}"/>
  </bookViews>
  <sheets>
    <sheet name="Drop down" sheetId="3" state="hidden" r:id="rId1"/>
    <sheet name="Gantt Chart - Weeks" sheetId="24" r:id="rId2"/>
  </sheets>
  <definedNames>
    <definedName name="ID" localSheetId="0" hidden="1">"93e57d60-7c67-4b77-a0d2-36a89b43b0aa"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4" l="1"/>
  <c r="I9" i="24"/>
  <c r="I10" i="24"/>
  <c r="I11" i="24"/>
  <c r="I12" i="24"/>
  <c r="I13" i="24"/>
  <c r="I14" i="24"/>
  <c r="I15" i="24"/>
  <c r="I6" i="24"/>
  <c r="I7" i="24"/>
  <c r="G3" i="24" l="1"/>
  <c r="E3" i="24" s="1"/>
  <c r="F7" i="24"/>
  <c r="F8" i="24"/>
  <c r="F9" i="24"/>
  <c r="F10" i="24"/>
  <c r="F11" i="24"/>
  <c r="F12" i="24"/>
  <c r="F13" i="24"/>
  <c r="F14" i="24"/>
  <c r="F15" i="24"/>
  <c r="F6" i="24"/>
  <c r="H3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AL6" i="24"/>
  <c r="AM6" i="24"/>
  <c r="AN6" i="24"/>
  <c r="AO6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AG7" i="24"/>
  <c r="AH7" i="24"/>
  <c r="AI7" i="24"/>
  <c r="AJ7" i="24"/>
  <c r="AK7" i="24"/>
  <c r="AL7" i="24"/>
  <c r="AM7" i="24"/>
  <c r="AN7" i="24"/>
  <c r="AO7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AH8" i="24"/>
  <c r="AI8" i="24"/>
  <c r="AJ8" i="24"/>
  <c r="AK8" i="24"/>
  <c r="AL8" i="24"/>
  <c r="AM8" i="24"/>
  <c r="AN8" i="24"/>
  <c r="AO8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AF9" i="24"/>
  <c r="AG9" i="24"/>
  <c r="AH9" i="24"/>
  <c r="AI9" i="24"/>
  <c r="AJ9" i="24"/>
  <c r="AK9" i="24"/>
  <c r="AL9" i="24"/>
  <c r="AM9" i="24"/>
  <c r="AN9" i="24"/>
  <c r="AO9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AI10" i="24"/>
  <c r="AJ10" i="24"/>
  <c r="AK10" i="24"/>
  <c r="AL10" i="24"/>
  <c r="AM10" i="24"/>
  <c r="AN10" i="24"/>
  <c r="AO10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Z11" i="24"/>
  <c r="AA11" i="24"/>
  <c r="AB11" i="24"/>
  <c r="AC11" i="24"/>
  <c r="AD11" i="24"/>
  <c r="AE11" i="24"/>
  <c r="AF11" i="24"/>
  <c r="AG11" i="24"/>
  <c r="AH11" i="24"/>
  <c r="AI11" i="24"/>
  <c r="AJ11" i="24"/>
  <c r="AK11" i="24"/>
  <c r="AL11" i="24"/>
  <c r="AM11" i="24"/>
  <c r="AN11" i="24"/>
  <c r="AO11" i="24"/>
  <c r="A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AI12" i="24"/>
  <c r="AJ12" i="24"/>
  <c r="AK12" i="24"/>
  <c r="AL12" i="24"/>
  <c r="AM12" i="24"/>
  <c r="AN12" i="24"/>
  <c r="AO12" i="24"/>
  <c r="A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AI13" i="24"/>
  <c r="AJ13" i="24"/>
  <c r="AK13" i="24"/>
  <c r="AL13" i="24"/>
  <c r="AM13" i="24"/>
  <c r="AN13" i="24"/>
  <c r="AO13" i="24"/>
  <c r="A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AI14" i="24"/>
  <c r="AJ14" i="24"/>
  <c r="AK14" i="24"/>
  <c r="AL14" i="24"/>
  <c r="AM14" i="24"/>
  <c r="AN14" i="24"/>
  <c r="AO14" i="24"/>
  <c r="A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AI15" i="24"/>
  <c r="AJ15" i="24"/>
  <c r="AK15" i="24"/>
  <c r="AL15" i="24"/>
  <c r="AM15" i="24"/>
  <c r="AN15" i="24"/>
  <c r="AO15" i="24"/>
  <c r="A8" i="24" l="1"/>
  <c r="A9" i="24"/>
  <c r="A6" i="24"/>
  <c r="A11" i="24" l="1"/>
  <c r="A10" i="24"/>
  <c r="A7" i="24" l="1"/>
</calcChain>
</file>

<file path=xl/sharedStrings.xml><?xml version="1.0" encoding="utf-8"?>
<sst xmlns="http://schemas.openxmlformats.org/spreadsheetml/2006/main" count="78" uniqueCount="73">
  <si>
    <t>Yes</t>
  </si>
  <si>
    <t>Import</t>
  </si>
  <si>
    <t>Toller</t>
  </si>
  <si>
    <t>R&amp;D</t>
  </si>
  <si>
    <t>Polymer</t>
  </si>
  <si>
    <t>AM</t>
  </si>
  <si>
    <t>Approved</t>
  </si>
  <si>
    <t>No</t>
  </si>
  <si>
    <t>Manufacture</t>
  </si>
  <si>
    <t>Customer or Distributor</t>
  </si>
  <si>
    <t>Commercial sales</t>
  </si>
  <si>
    <t>Not polmer</t>
  </si>
  <si>
    <t>PP</t>
  </si>
  <si>
    <t>Not approved</t>
  </si>
  <si>
    <t>Unknown</t>
  </si>
  <si>
    <t>Import &amp; Manufacture</t>
  </si>
  <si>
    <t>Huntsman</t>
  </si>
  <si>
    <t>R&amp;D and commercial sales</t>
  </si>
  <si>
    <t>PU</t>
  </si>
  <si>
    <t>Under discussion</t>
  </si>
  <si>
    <t>Toller &amp; Huntsman</t>
  </si>
  <si>
    <t>TE</t>
  </si>
  <si>
    <t>TBD</t>
  </si>
  <si>
    <t>(Customer or Distributor) &amp; Huntsman</t>
  </si>
  <si>
    <t>All</t>
  </si>
  <si>
    <t>Cost_Max (USD)</t>
  </si>
  <si>
    <t>KR substance_max</t>
  </si>
  <si>
    <t>Week 30</t>
  </si>
  <si>
    <t>Week 29</t>
  </si>
  <si>
    <t>Week 28</t>
  </si>
  <si>
    <t>Week 27</t>
  </si>
  <si>
    <t>Week 26</t>
  </si>
  <si>
    <t>Week 25</t>
  </si>
  <si>
    <t>Week 24</t>
  </si>
  <si>
    <t>Week 23</t>
  </si>
  <si>
    <t>Week 22</t>
  </si>
  <si>
    <t>Week 21</t>
  </si>
  <si>
    <t>Week 20</t>
  </si>
  <si>
    <t>Week 19</t>
  </si>
  <si>
    <t>Week 18</t>
  </si>
  <si>
    <t>Week 17</t>
  </si>
  <si>
    <t>Week 16</t>
  </si>
  <si>
    <t>Week 15</t>
  </si>
  <si>
    <t>Week 14</t>
  </si>
  <si>
    <t>Week 13</t>
  </si>
  <si>
    <t>Week 12</t>
  </si>
  <si>
    <t>Week 11</t>
  </si>
  <si>
    <t>Week 10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</si>
  <si>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</si>
  <si>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</si>
  <si>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</si>
  <si>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</si>
  <si>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</si>
  <si>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</si>
  <si>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</si>
  <si>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</si>
  <si>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</si>
  <si>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Reg. / Risk</t>
  </si>
  <si>
    <t>Owner</t>
  </si>
  <si>
    <t>Deadline</t>
  </si>
  <si>
    <t>Start Date</t>
  </si>
  <si>
    <t>Task Duration</t>
  </si>
  <si>
    <t>Title</t>
  </si>
  <si>
    <t>Status</t>
  </si>
  <si>
    <t>Today's Date</t>
  </si>
  <si>
    <t>Project Duration</t>
  </si>
  <si>
    <t>Project Name</t>
  </si>
  <si>
    <t>Testing Method</t>
  </si>
  <si>
    <t>Testing Done In</t>
  </si>
  <si>
    <t>(this column pulls data from Cost &amp; Timeline analysis)</t>
  </si>
  <si>
    <t>(this column pulls from tables list)</t>
  </si>
  <si>
    <t>Timeline</t>
  </si>
  <si>
    <t>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</si>
</sst>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/d/yyyy;@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  <charset val="134"/>
    </font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b/>
      <sz val="14"/>
      <color rgb="FF1A1498"/>
      <name val="Times New Roman"/>
      <family val="1"/>
    </font>
    <font>
      <b/>
      <sz val="22"/>
      <color theme="4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8" fillId="0" borderId="0"/>
    <xf numFmtId="0" fontId="3" fillId="0" borderId="0"/>
    <xf numFmtId="0" fontId="8" fillId="0" borderId="0"/>
    <xf numFmtId="0" fontId="3" fillId="0" borderId="0"/>
    <xf numFmtId="0" fontId="2" fillId="0" borderId="0"/>
  </cellStyleXfs>
  <cellXfs count="55">
    <xf numFmtId="0" fontId="0" fillId="0" borderId="0" xfId="0"/>
    <xf numFmtId="0" fontId="5" fillId="0" borderId="0" xfId="0" applyFont="1"/>
    <xf numFmtId="0" fontId="2" fillId="0" borderId="0" xfId="8"/>
    <xf numFmtId="0" fontId="10" fillId="0" borderId="0" xfId="8" applyFont="1"/>
    <xf numFmtId="0" fontId="2" fillId="0" borderId="0" xfId="8" applyFill="1"/>
    <xf numFmtId="0" fontId="13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/>
    <xf numFmtId="166" fontId="9" fillId="0" borderId="1" xfId="8" applyNumberFormat="1" applyFont="1" applyBorder="1"/>
    <xf numFmtId="0" fontId="11" fillId="0" borderId="5" xfId="8" applyFont="1" applyBorder="1" applyProtection="1">
      <protection locked="0"/>
    </xf>
    <xf numFmtId="14" fontId="11" fillId="3" borderId="9" xfId="8" applyNumberFormat="1" applyFont="1" applyFill="1" applyBorder="1" applyAlignment="1" applyProtection="1">
      <alignment horizontal="center"/>
      <protection locked="0"/>
    </xf>
    <xf numFmtId="0" fontId="12" fillId="0" borderId="9" xfId="8" applyFont="1" applyBorder="1" applyAlignment="1" applyProtection="1">
      <alignment horizontal="center"/>
      <protection locked="0"/>
    </xf>
    <xf numFmtId="0" fontId="12" fillId="0" borderId="10" xfId="8" applyFont="1" applyBorder="1" applyAlignment="1" applyProtection="1">
      <alignment horizontal="left" vertical="top"/>
      <protection locked="0"/>
    </xf>
    <xf numFmtId="0" fontId="11" fillId="0" borderId="11" xfId="8" applyFont="1" applyBorder="1" applyProtection="1">
      <protection locked="0"/>
    </xf>
    <xf numFmtId="0" fontId="12" fillId="0" borderId="12" xfId="8" applyFont="1" applyBorder="1" applyAlignment="1" applyProtection="1">
      <alignment horizontal="left" vertical="top"/>
      <protection locked="0"/>
    </xf>
    <xf numFmtId="0" fontId="13" fillId="4" borderId="3" xfId="8" applyFont="1" applyFill="1" applyBorder="1" applyAlignment="1" applyProtection="1">
      <alignment vertical="top"/>
      <protection locked="0"/>
    </xf>
    <xf numFmtId="0" fontId="2" fillId="5" borderId="1" xfId="8" applyFill="1" applyBorder="1" applyAlignment="1">
      <alignment textRotation="90"/>
    </xf>
    <xf numFmtId="0" fontId="15" fillId="5" borderId="13" xfId="8" applyFont="1" applyFill="1" applyBorder="1" applyAlignment="1" applyProtection="1">
      <alignment horizontal="left" vertical="center" wrapText="1"/>
      <protection locked="0"/>
    </xf>
    <xf numFmtId="0" fontId="15" fillId="5" borderId="14" xfId="8" applyFont="1" applyFill="1" applyBorder="1" applyAlignment="1" applyProtection="1">
      <alignment horizontal="left" vertical="center" wrapText="1"/>
      <protection locked="0"/>
    </xf>
    <xf numFmtId="0" fontId="15" fillId="5" borderId="15" xfId="8" applyFont="1" applyFill="1" applyBorder="1" applyAlignment="1" applyProtection="1">
      <alignment horizontal="center" vertical="center" wrapText="1"/>
      <protection locked="0"/>
    </xf>
    <xf numFmtId="0" fontId="15" fillId="5" borderId="15" xfId="8" applyFont="1" applyFill="1" applyBorder="1" applyAlignment="1" applyProtection="1">
      <alignment vertical="center" wrapText="1"/>
      <protection locked="0"/>
    </xf>
    <xf numFmtId="0" fontId="15" fillId="5" borderId="15" xfId="8" applyFont="1" applyFill="1" applyBorder="1" applyAlignment="1" applyProtection="1">
      <alignment vertical="center"/>
      <protection locked="0"/>
    </xf>
    <xf numFmtId="0" fontId="15" fillId="5" borderId="16" xfId="8" applyFont="1" applyFill="1" applyBorder="1" applyAlignment="1" applyProtection="1">
      <alignment horizontal="left" vertical="center"/>
      <protection locked="0"/>
    </xf>
    <xf numFmtId="0" fontId="11" fillId="0" borderId="0" xfId="8" applyFont="1" applyProtection="1">
      <protection locked="0"/>
    </xf>
    <xf numFmtId="166" fontId="17" fillId="0" borderId="0" xfId="8" applyNumberFormat="1" applyFont="1" applyBorder="1" applyAlignment="1" applyProtection="1">
      <alignment horizontal="left"/>
      <protection locked="0"/>
    </xf>
    <xf numFmtId="166" fontId="18" fillId="2" borderId="10" xfId="8" applyNumberFormat="1" applyFont="1" applyFill="1" applyBorder="1" applyAlignment="1" applyProtection="1">
      <alignment horizontal="left"/>
      <protection locked="0"/>
    </xf>
    <xf numFmtId="166" fontId="11" fillId="0" borderId="10" xfId="8" applyNumberFormat="1" applyFont="1" applyBorder="1" applyAlignment="1" applyProtection="1">
      <alignment horizontal="center"/>
      <protection locked="0"/>
    </xf>
    <xf numFmtId="0" fontId="12" fillId="0" borderId="10" xfId="8" applyFont="1" applyBorder="1" applyAlignment="1" applyProtection="1">
      <alignment horizontal="center"/>
      <protection locked="0"/>
    </xf>
    <xf numFmtId="0" fontId="14" fillId="2" borderId="0" xfId="8" applyFont="1" applyFill="1" applyBorder="1" applyAlignment="1" applyProtection="1">
      <alignment horizontal="left" wrapText="1"/>
      <protection locked="0"/>
    </xf>
    <xf numFmtId="0" fontId="14" fillId="5" borderId="17" xfId="8" applyFont="1" applyFill="1" applyBorder="1" applyAlignment="1" applyProtection="1">
      <alignment horizontal="left" wrapText="1"/>
      <protection locked="0"/>
    </xf>
    <xf numFmtId="0" fontId="14" fillId="5" borderId="10" xfId="8" applyFont="1" applyFill="1" applyBorder="1" applyAlignment="1" applyProtection="1">
      <alignment horizontal="center" wrapText="1"/>
      <protection locked="0"/>
    </xf>
    <xf numFmtId="0" fontId="14" fillId="5" borderId="10" xfId="8" applyFont="1" applyFill="1" applyBorder="1" applyAlignment="1" applyProtection="1">
      <alignment wrapText="1"/>
      <protection locked="0"/>
    </xf>
    <xf numFmtId="0" fontId="2" fillId="0" borderId="0" xfId="8" applyAlignment="1">
      <alignment wrapText="1"/>
    </xf>
    <xf numFmtId="0" fontId="2" fillId="0" borderId="0" xfId="8" applyAlignment="1"/>
    <xf numFmtId="0" fontId="15" fillId="5" borderId="18" xfId="8" applyFont="1" applyFill="1" applyBorder="1" applyAlignment="1" applyProtection="1">
      <alignment vertical="center" wrapText="1"/>
      <protection locked="0"/>
    </xf>
    <xf numFmtId="0" fontId="13" fillId="4" borderId="1" xfId="8" applyFont="1" applyFill="1" applyBorder="1" applyAlignment="1" applyProtection="1">
      <alignment vertical="top"/>
      <protection locked="0"/>
    </xf>
    <xf numFmtId="0" fontId="14" fillId="5" borderId="6" xfId="8" applyFont="1" applyFill="1" applyBorder="1" applyAlignment="1" applyProtection="1">
      <alignment horizontal="center"/>
      <protection locked="0"/>
    </xf>
    <xf numFmtId="0" fontId="19" fillId="0" borderId="6" xfId="8" applyFont="1" applyFill="1" applyBorder="1" applyAlignment="1" applyProtection="1">
      <alignment horizontal="left"/>
      <protection locked="0"/>
    </xf>
    <xf numFmtId="0" fontId="13" fillId="4" borderId="2" xfId="8" applyFont="1" applyFill="1" applyBorder="1" applyAlignment="1" applyProtection="1">
      <alignment vertical="top"/>
      <protection locked="0"/>
    </xf>
    <xf numFmtId="3" fontId="13" fillId="4" borderId="2" xfId="8" applyNumberFormat="1" applyFont="1" applyFill="1" applyBorder="1" applyAlignment="1" applyProtection="1">
      <alignment vertical="top"/>
      <protection locked="0"/>
    </xf>
    <xf numFmtId="0" fontId="12" fillId="0" borderId="0" xfId="8" applyFont="1" applyAlignment="1" applyProtection="1">
      <alignment horizontal="left" vertical="top" wrapText="1"/>
      <protection locked="0"/>
    </xf>
    <xf numFmtId="0" fontId="16" fillId="0" borderId="0" xfId="8" applyFont="1" applyAlignment="1" applyProtection="1">
      <alignment horizontal="center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6" fillId="0" borderId="0" xfId="8" applyFont="1" applyFill="1" applyAlignment="1" applyProtection="1">
      <alignment wrapText="1"/>
      <protection locked="0"/>
    </xf>
    <xf numFmtId="0" fontId="12" fillId="0" borderId="0" xfId="8" applyFont="1" applyAlignment="1" applyProtection="1">
      <alignment wrapText="1"/>
      <protection locked="0"/>
    </xf>
    <xf numFmtId="0" fontId="11" fillId="0" borderId="0" xfId="8" applyFont="1" applyAlignment="1" applyProtection="1">
      <alignment horizontal="center" wrapText="1"/>
      <protection locked="0"/>
    </xf>
    <xf numFmtId="0" fontId="16" fillId="0" borderId="0" xfId="8" applyFont="1" applyBorder="1" applyAlignment="1" applyProtection="1">
      <alignment wrapText="1"/>
      <protection locked="0"/>
    </xf>
    <xf numFmtId="0" fontId="11" fillId="0" borderId="4" xfId="8" applyFont="1" applyBorder="1" applyAlignment="1" applyProtection="1">
      <alignment horizontal="center"/>
      <protection locked="0"/>
    </xf>
    <xf numFmtId="0" fontId="14" fillId="5" borderId="13" xfId="8" applyFont="1" applyFill="1" applyBorder="1" applyAlignment="1" applyProtection="1">
      <alignment horizontal="center"/>
      <protection locked="0"/>
    </xf>
    <xf numFmtId="0" fontId="14" fillId="5" borderId="7" xfId="8" applyFont="1" applyFill="1" applyBorder="1" applyAlignment="1" applyProtection="1">
      <alignment horizontal="center"/>
      <protection locked="0"/>
    </xf>
    <xf numFmtId="0" fontId="14" fillId="5" borderId="6" xfId="8" applyFont="1" applyFill="1" applyBorder="1" applyAlignment="1" applyProtection="1">
      <alignment horizontal="center"/>
      <protection locked="0"/>
    </xf>
    <xf numFmtId="0" fontId="19" fillId="0" borderId="13" xfId="8" applyFont="1" applyFill="1" applyBorder="1" applyAlignment="1" applyProtection="1">
      <alignment horizontal="left"/>
      <protection locked="0"/>
    </xf>
    <xf numFmtId="0" fontId="19" fillId="0" borderId="7" xfId="8" applyFont="1" applyFill="1" applyBorder="1" applyAlignment="1" applyProtection="1">
      <alignment horizontal="left"/>
      <protection locked="0"/>
    </xf>
    <xf numFmtId="0" fontId="19" fillId="0" borderId="6" xfId="8" applyFont="1" applyFill="1" applyBorder="1" applyAlignment="1" applyProtection="1">
      <alignment horizontal="left"/>
      <protection locked="0"/>
    </xf>
    <xf numFmtId="0" fontId="1" fillId="0" borderId="0" xfId="8" applyFont="1"/>
    <xf numFmtId="14" fontId="11" fillId="2" borderId="8" xfId="8" applyNumberFormat="1" applyFont="1" applyFill="1" applyBorder="1" applyAlignment="1" applyProtection="1">
      <alignment horizontal="center"/>
      <protection locked="0"/>
    </xf>
  </cellXfs>
  <cellStyles count="9">
    <cellStyle name="Normal" xfId="0" builtinId="0"/>
    <cellStyle name="Normal 2" xfId="4" xr:uid="{00000000-0005-0000-0000-000001000000}"/>
    <cellStyle name="Normal 3" xfId="1" xr:uid="{00000000-0005-0000-0000-000002000000}"/>
    <cellStyle name="Normal 4" xfId="3" xr:uid="{00000000-0005-0000-0000-000003000000}"/>
    <cellStyle name="Normal 5" xfId="6" xr:uid="{00000000-0005-0000-0000-000004000000}"/>
    <cellStyle name="Normal 6" xfId="5" xr:uid="{00000000-0005-0000-0000-000005000000}"/>
    <cellStyle name="Normal 7" xfId="2" xr:uid="{00000000-0005-0000-0000-000006000000}"/>
    <cellStyle name="Normal 7 2" xfId="7" xr:uid="{00000000-0005-0000-0000-000007000000}"/>
    <cellStyle name="Normal 8" xfId="8" xr:uid="{FFE2D1DB-2675-463F-83C7-986D421A0B9C}"/>
  </cellStyles>
  <dxfs count="7">
    <dxf>
      <font>
        <b val="0"/>
        <i val="0"/>
        <color auto="1"/>
      </font>
      <numFmt numFmtId="19" formatCode="m/d/yyyy"/>
    </dxf>
    <dxf>
      <fill>
        <patternFill>
          <bgColor rgb="FF1E32F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1FD27"/>
      <color rgb="FFEFFFEF"/>
      <color rgb="FF66FF33"/>
      <color rgb="FF66FF66"/>
      <color rgb="FF1DFF1D"/>
      <color rgb="FFA9F961"/>
      <color rgb="FF6AD608"/>
      <color rgb="FF8DF72D"/>
      <color rgb="FFC6FF25"/>
      <color rgb="FFB0E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C29" sqref="C29"/>
    </sheetView>
  </sheetViews>
  <sheetFormatPr defaultColWidth="9.08984375" defaultRowHeight="12.5"/>
  <cols>
    <col min="2" max="2" width="21.54296875" customWidth="1"/>
    <col min="3" max="3" width="28.90625" customWidth="1"/>
    <col min="4" max="4" width="24.54296875" customWidth="1"/>
    <col min="7" max="7" width="12.6328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>
      <c r="A3" s="1" t="s">
        <v>14</v>
      </c>
      <c r="B3" s="1" t="s">
        <v>15</v>
      </c>
      <c r="C3" s="1" t="s">
        <v>16</v>
      </c>
      <c r="D3" s="1" t="s">
        <v>17</v>
      </c>
      <c r="F3" s="1" t="s">
        <v>18</v>
      </c>
      <c r="G3" s="1" t="s">
        <v>19</v>
      </c>
    </row>
    <row r="4" spans="1:7">
      <c r="A4" s="1"/>
      <c r="B4" s="1"/>
      <c r="C4" s="1" t="s">
        <v>20</v>
      </c>
      <c r="D4" s="1"/>
      <c r="F4" s="1" t="s">
        <v>21</v>
      </c>
      <c r="G4" s="1" t="s">
        <v>22</v>
      </c>
    </row>
    <row r="5" spans="1:7">
      <c r="C5" s="1" t="s">
        <v>23</v>
      </c>
    </row>
    <row r="6" spans="1:7">
      <c r="C6" s="1" t="s">
        <v>24</v>
      </c>
    </row>
  </sheetData>
  <pageMargins left="0.7" right="0.7" top="0.75" bottom="0.75" header="0.3" footer="0.3"/>
  <customProperties>
    <customPr name="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B861-A9DF-493C-B980-8DB23E76609A}">
  <sheetPr>
    <tabColor rgb="FF0070C0"/>
    <pageSetUpPr fitToPage="1"/>
  </sheetPr>
  <dimension ref="A1:AO44"/>
  <sheetViews>
    <sheetView tabSelected="1" zoomScale="80" zoomScaleNormal="80" workbookViewId="0">
      <selection activeCell="G6" sqref="G6"/>
    </sheetView>
  </sheetViews>
  <sheetFormatPr defaultRowHeight="14.5"/>
  <cols>
    <col min="1" max="1" width="15.453125" style="2" customWidth="1"/>
    <col min="2" max="2" width="49.6328125" style="2" customWidth="1"/>
    <col min="3" max="4" width="12.08984375" style="32" customWidth="1"/>
    <col min="5" max="5" width="12.81640625" style="2" customWidth="1"/>
    <col min="6" max="6" width="11.81640625" style="2" customWidth="1"/>
    <col min="7" max="7" width="13.7265625" style="2" customWidth="1"/>
    <col min="8" max="8" width="14.26953125" style="2" customWidth="1"/>
    <col min="9" max="9" width="11" style="2" customWidth="1"/>
    <col min="10" max="10" width="11.453125" style="2" customWidth="1"/>
    <col min="11" max="11" width="6.54296875" style="2" customWidth="1"/>
    <col min="12" max="14" width="3.54296875" style="2" customWidth="1"/>
    <col min="15" max="17" width="3.453125" style="2" customWidth="1"/>
    <col min="18" max="39" width="3.81640625" style="2" customWidth="1"/>
    <col min="40" max="16384" width="8.7265625" style="2"/>
  </cols>
  <sheetData>
    <row r="1" spans="1:41" ht="66.75" customHeight="1" thickBot="1">
      <c r="A1" s="46"/>
      <c r="B1" s="46"/>
      <c r="C1" s="46"/>
      <c r="D1" s="46"/>
      <c r="E1" s="46"/>
      <c r="F1" s="46"/>
      <c r="G1" s="46"/>
      <c r="H1" s="46"/>
      <c r="I1" s="22"/>
    </row>
    <row r="2" spans="1:41" ht="35.5" thickBot="1">
      <c r="A2" s="47" t="s">
        <v>66</v>
      </c>
      <c r="B2" s="48"/>
      <c r="C2" s="49"/>
      <c r="D2" s="35"/>
      <c r="E2" s="30" t="s">
        <v>65</v>
      </c>
      <c r="F2" s="29" t="s">
        <v>60</v>
      </c>
      <c r="G2" s="29" t="s">
        <v>59</v>
      </c>
      <c r="H2" s="28" t="s">
        <v>64</v>
      </c>
      <c r="I2" s="27"/>
    </row>
    <row r="3" spans="1:41" ht="28" thickBot="1">
      <c r="A3" s="50" t="s">
        <v>72</v>
      </c>
      <c r="B3" s="51"/>
      <c r="C3" s="52"/>
      <c r="D3" s="36"/>
      <c r="E3" s="26">
        <f>_xlfn.DAYS(G3,F3)</f>
        <v>90</v>
      </c>
      <c r="F3" s="25">
        <v>43953</v>
      </c>
      <c r="G3" s="25">
        <f>SUM(F3+90)</f>
        <v>44043</v>
      </c>
      <c r="H3" s="24">
        <f ca="1">NOW()</f>
        <v>43935.485831365739</v>
      </c>
      <c r="I3" s="23"/>
    </row>
    <row r="4" spans="1:41" s="31" customFormat="1" ht="85" thickBot="1">
      <c r="A4" s="39"/>
      <c r="B4" s="40" t="s">
        <v>69</v>
      </c>
      <c r="C4" s="40" t="s">
        <v>69</v>
      </c>
      <c r="D4" s="40" t="s">
        <v>69</v>
      </c>
      <c r="E4" s="41"/>
      <c r="F4" s="42" t="s">
        <v>69</v>
      </c>
      <c r="G4" s="43"/>
      <c r="H4" s="44"/>
      <c r="I4" s="44"/>
      <c r="J4" s="45" t="s">
        <v>70</v>
      </c>
      <c r="K4" s="45" t="s">
        <v>70</v>
      </c>
    </row>
    <row r="5" spans="1:41" ht="51.75" customHeight="1" thickBot="1">
      <c r="A5" s="21" t="s">
        <v>63</v>
      </c>
      <c r="B5" s="20" t="s">
        <v>62</v>
      </c>
      <c r="C5" s="33" t="s">
        <v>67</v>
      </c>
      <c r="D5" s="33" t="s">
        <v>68</v>
      </c>
      <c r="E5" s="33" t="s">
        <v>25</v>
      </c>
      <c r="F5" s="33" t="s">
        <v>26</v>
      </c>
      <c r="G5" s="19" t="s">
        <v>61</v>
      </c>
      <c r="H5" s="18" t="s">
        <v>60</v>
      </c>
      <c r="I5" s="18" t="s">
        <v>71</v>
      </c>
      <c r="J5" s="17" t="s">
        <v>58</v>
      </c>
      <c r="K5" s="16" t="s">
        <v>57</v>
      </c>
      <c r="L5" s="15" t="s">
        <v>56</v>
      </c>
      <c r="M5" s="15" t="s">
        <v>55</v>
      </c>
      <c r="N5" s="15" t="s">
        <v>54</v>
      </c>
      <c r="O5" s="15" t="s">
        <v>53</v>
      </c>
      <c r="P5" s="15" t="s">
        <v>52</v>
      </c>
      <c r="Q5" s="15" t="s">
        <v>51</v>
      </c>
      <c r="R5" s="15" t="s">
        <v>50</v>
      </c>
      <c r="S5" s="15" t="s">
        <v>49</v>
      </c>
      <c r="T5" s="15" t="s">
        <v>48</v>
      </c>
      <c r="U5" s="15" t="s">
        <v>47</v>
      </c>
      <c r="V5" s="15" t="s">
        <v>46</v>
      </c>
      <c r="W5" s="15" t="s">
        <v>45</v>
      </c>
      <c r="X5" s="15" t="s">
        <v>44</v>
      </c>
      <c r="Y5" s="15" t="s">
        <v>43</v>
      </c>
      <c r="Z5" s="15" t="s">
        <v>42</v>
      </c>
      <c r="AA5" s="15" t="s">
        <v>41</v>
      </c>
      <c r="AB5" s="15" t="s">
        <v>40</v>
      </c>
      <c r="AC5" s="15" t="s">
        <v>39</v>
      </c>
      <c r="AD5" s="15" t="s">
        <v>38</v>
      </c>
      <c r="AE5" s="15" t="s">
        <v>37</v>
      </c>
      <c r="AF5" s="15" t="s">
        <v>36</v>
      </c>
      <c r="AG5" s="15" t="s">
        <v>35</v>
      </c>
      <c r="AH5" s="15" t="s">
        <v>34</v>
      </c>
      <c r="AI5" s="15" t="s">
        <v>33</v>
      </c>
      <c r="AJ5" s="15" t="s">
        <v>32</v>
      </c>
      <c r="AK5" s="15" t="s">
        <v>31</v>
      </c>
      <c r="AL5" s="15" t="s">
        <v>30</v>
      </c>
      <c r="AM5" s="15" t="s">
        <v>29</v>
      </c>
      <c r="AN5" s="15" t="s">
        <v>28</v>
      </c>
      <c r="AO5" s="15" t="s">
        <v>27</v>
      </c>
    </row>
    <row r="6" spans="1:41" ht="15" thickBot="1">
      <c r="A6" s="11" t="str">
        <f t="shared" ref="A6:A15" si="0">IF(ISBLANK(I6),"Complete","")</f>
        <v/>
      </c>
      <c r="B6" s="14"/>
      <c r="C6" s="34"/>
      <c r="D6" s="37"/>
      <c r="E6" s="38"/>
      <c r="F6" s="38" t="e">
        <f>#REF!</f>
        <v>#REF!</v>
      </c>
      <c r="G6" s="10"/>
      <c r="H6" s="9"/>
      <c r="I6" s="54">
        <f>SUM(H6+G6)</f>
        <v>0</v>
      </c>
      <c r="J6" s="8"/>
      <c r="K6" s="12"/>
      <c r="L6" s="7">
        <f>F3</f>
        <v>43953</v>
      </c>
      <c r="M6" s="7">
        <f>F3+7</f>
        <v>43960</v>
      </c>
      <c r="N6" s="7">
        <f>F3+14</f>
        <v>43967</v>
      </c>
      <c r="O6" s="7">
        <f>F3+21</f>
        <v>43974</v>
      </c>
      <c r="P6" s="7">
        <f>F3+28</f>
        <v>43981</v>
      </c>
      <c r="Q6" s="7">
        <f>F3+35</f>
        <v>43988</v>
      </c>
      <c r="R6" s="7">
        <f>F3+42</f>
        <v>43995</v>
      </c>
      <c r="S6" s="7">
        <f>F3+49</f>
        <v>44002</v>
      </c>
      <c r="T6" s="7">
        <f>F3+56</f>
        <v>44009</v>
      </c>
      <c r="U6" s="7">
        <f>F3+63</f>
        <v>44016</v>
      </c>
      <c r="V6" s="7">
        <f>F3+70</f>
        <v>44023</v>
      </c>
      <c r="W6" s="7">
        <f>F3+77</f>
        <v>44030</v>
      </c>
      <c r="X6" s="7">
        <f>F3+84</f>
        <v>44037</v>
      </c>
      <c r="Y6" s="7">
        <f>F3+91</f>
        <v>44044</v>
      </c>
      <c r="Z6" s="7">
        <f>F3+98</f>
        <v>44051</v>
      </c>
      <c r="AA6" s="7">
        <f>F3+105</f>
        <v>44058</v>
      </c>
      <c r="AB6" s="7">
        <f>F3+117</f>
        <v>44070</v>
      </c>
      <c r="AC6" s="7">
        <f>F3+124</f>
        <v>44077</v>
      </c>
      <c r="AD6" s="7">
        <f>F3+131</f>
        <v>44084</v>
      </c>
      <c r="AE6" s="7">
        <f>F3+138</f>
        <v>44091</v>
      </c>
      <c r="AF6" s="7">
        <f>F3+145</f>
        <v>44098</v>
      </c>
      <c r="AG6" s="7">
        <f>F3+152</f>
        <v>44105</v>
      </c>
      <c r="AH6" s="7">
        <f>F3+159</f>
        <v>44112</v>
      </c>
      <c r="AI6" s="7">
        <f>F3+166</f>
        <v>44119</v>
      </c>
      <c r="AJ6" s="7">
        <f>F3+173</f>
        <v>44126</v>
      </c>
      <c r="AK6" s="7">
        <f>F3+180</f>
        <v>44133</v>
      </c>
      <c r="AL6" s="7">
        <f>F3+187</f>
        <v>44140</v>
      </c>
      <c r="AM6" s="7">
        <f>F3+194</f>
        <v>44147</v>
      </c>
      <c r="AN6" s="7">
        <f>F3+201</f>
        <v>44154</v>
      </c>
      <c r="AO6" s="7">
        <f>F3+208</f>
        <v>44161</v>
      </c>
    </row>
    <row r="7" spans="1:41" ht="15" thickBot="1">
      <c r="A7" s="13" t="str">
        <f t="shared" si="0"/>
        <v/>
      </c>
      <c r="B7" s="14"/>
      <c r="C7" s="34"/>
      <c r="D7" s="37"/>
      <c r="E7" s="38"/>
      <c r="F7" s="38" t="e">
        <f>#REF!</f>
        <v>#REF!</v>
      </c>
      <c r="G7" s="10"/>
      <c r="H7" s="9"/>
      <c r="I7" s="54">
        <f>SUM(H7+G7)</f>
        <v>0</v>
      </c>
      <c r="J7" s="8"/>
      <c r="K7" s="12"/>
      <c r="L7" s="7">
        <f>F3</f>
        <v>43953</v>
      </c>
      <c r="M7" s="7">
        <f>F3+7</f>
        <v>43960</v>
      </c>
      <c r="N7" s="7">
        <f>F3+14</f>
        <v>43967</v>
      </c>
      <c r="O7" s="7">
        <f>F3+21</f>
        <v>43974</v>
      </c>
      <c r="P7" s="7">
        <f>F3+28</f>
        <v>43981</v>
      </c>
      <c r="Q7" s="7">
        <f>F3+35</f>
        <v>43988</v>
      </c>
      <c r="R7" s="7">
        <f>F3+42</f>
        <v>43995</v>
      </c>
      <c r="S7" s="7">
        <f>F3+49</f>
        <v>44002</v>
      </c>
      <c r="T7" s="7">
        <f>F3+56</f>
        <v>44009</v>
      </c>
      <c r="U7" s="7">
        <f>F3+63</f>
        <v>44016</v>
      </c>
      <c r="V7" s="7">
        <f>F3+70</f>
        <v>44023</v>
      </c>
      <c r="W7" s="7">
        <f>F3+77</f>
        <v>44030</v>
      </c>
      <c r="X7" s="7">
        <f>F3+84</f>
        <v>44037</v>
      </c>
      <c r="Y7" s="7">
        <f>F3+91</f>
        <v>44044</v>
      </c>
      <c r="Z7" s="7">
        <f>F3+98</f>
        <v>44051</v>
      </c>
      <c r="AA7" s="7">
        <f>F3+105</f>
        <v>44058</v>
      </c>
      <c r="AB7" s="7">
        <f>F3+117</f>
        <v>44070</v>
      </c>
      <c r="AC7" s="7">
        <f>F3+124</f>
        <v>44077</v>
      </c>
      <c r="AD7" s="7">
        <f>F3+131</f>
        <v>44084</v>
      </c>
      <c r="AE7" s="7">
        <f>F3+138</f>
        <v>44091</v>
      </c>
      <c r="AF7" s="7">
        <f>F3+145</f>
        <v>44098</v>
      </c>
      <c r="AG7" s="7">
        <f>F3+152</f>
        <v>44105</v>
      </c>
      <c r="AH7" s="7">
        <f>F3+159</f>
        <v>44112</v>
      </c>
      <c r="AI7" s="7">
        <f>F3+166</f>
        <v>44119</v>
      </c>
      <c r="AJ7" s="7">
        <f>F3+173</f>
        <v>44126</v>
      </c>
      <c r="AK7" s="7">
        <f>F3+180</f>
        <v>44133</v>
      </c>
      <c r="AL7" s="7">
        <f>F3+187</f>
        <v>44140</v>
      </c>
      <c r="AM7" s="7">
        <f>F3+194</f>
        <v>44147</v>
      </c>
      <c r="AN7" s="7">
        <f>F3+201</f>
        <v>44154</v>
      </c>
      <c r="AO7" s="7">
        <f>F3+208</f>
        <v>44161</v>
      </c>
    </row>
    <row r="8" spans="1:41" ht="15" thickBot="1">
      <c r="A8" s="11" t="str">
        <f t="shared" si="0"/>
        <v/>
      </c>
      <c r="B8" s="14"/>
      <c r="C8" s="34"/>
      <c r="D8" s="37"/>
      <c r="E8" s="38"/>
      <c r="F8" s="38" t="e">
        <f>#REF!</f>
        <v>#REF!</v>
      </c>
      <c r="G8" s="10"/>
      <c r="H8" s="9"/>
      <c r="I8" s="54">
        <f>SUM(H8+G8)</f>
        <v>0</v>
      </c>
      <c r="J8" s="8"/>
      <c r="K8" s="12"/>
      <c r="L8" s="7">
        <f>F3</f>
        <v>43953</v>
      </c>
      <c r="M8" s="7">
        <f>F3+7</f>
        <v>43960</v>
      </c>
      <c r="N8" s="7">
        <f>F3+14</f>
        <v>43967</v>
      </c>
      <c r="O8" s="7">
        <f>F3+21</f>
        <v>43974</v>
      </c>
      <c r="P8" s="7">
        <f>F3+28</f>
        <v>43981</v>
      </c>
      <c r="Q8" s="7">
        <f>F3+35</f>
        <v>43988</v>
      </c>
      <c r="R8" s="7">
        <f>F3+42</f>
        <v>43995</v>
      </c>
      <c r="S8" s="7">
        <f>F3+49</f>
        <v>44002</v>
      </c>
      <c r="T8" s="7">
        <f>F3+56</f>
        <v>44009</v>
      </c>
      <c r="U8" s="7">
        <f>F3+63</f>
        <v>44016</v>
      </c>
      <c r="V8" s="7">
        <f>F3+70</f>
        <v>44023</v>
      </c>
      <c r="W8" s="7">
        <f>F3+77</f>
        <v>44030</v>
      </c>
      <c r="X8" s="7">
        <f>F3+84</f>
        <v>44037</v>
      </c>
      <c r="Y8" s="7">
        <f>F3+91</f>
        <v>44044</v>
      </c>
      <c r="Z8" s="7">
        <f>F3+98</f>
        <v>44051</v>
      </c>
      <c r="AA8" s="7">
        <f>F3+105</f>
        <v>44058</v>
      </c>
      <c r="AB8" s="7">
        <f>F3+117</f>
        <v>44070</v>
      </c>
      <c r="AC8" s="7">
        <f>F3+124</f>
        <v>44077</v>
      </c>
      <c r="AD8" s="7">
        <f>F3+131</f>
        <v>44084</v>
      </c>
      <c r="AE8" s="7">
        <f>F3+138</f>
        <v>44091</v>
      </c>
      <c r="AF8" s="7">
        <f>F3+145</f>
        <v>44098</v>
      </c>
      <c r="AG8" s="7">
        <f>F3+152</f>
        <v>44105</v>
      </c>
      <c r="AH8" s="7">
        <f>F3+159</f>
        <v>44112</v>
      </c>
      <c r="AI8" s="7">
        <f>F3+166</f>
        <v>44119</v>
      </c>
      <c r="AJ8" s="7">
        <f>F3+173</f>
        <v>44126</v>
      </c>
      <c r="AK8" s="7">
        <f>F3+180</f>
        <v>44133</v>
      </c>
      <c r="AL8" s="7">
        <f>F3+187</f>
        <v>44140</v>
      </c>
      <c r="AM8" s="7">
        <f>F3+194</f>
        <v>44147</v>
      </c>
      <c r="AN8" s="7">
        <f>F3+201</f>
        <v>44154</v>
      </c>
      <c r="AO8" s="7">
        <f>F3+208</f>
        <v>44161</v>
      </c>
    </row>
    <row r="9" spans="1:41" ht="15" thickBot="1">
      <c r="A9" s="11" t="str">
        <f t="shared" si="0"/>
        <v/>
      </c>
      <c r="B9" s="14"/>
      <c r="C9" s="34"/>
      <c r="D9" s="37"/>
      <c r="E9" s="38"/>
      <c r="F9" s="38" t="e">
        <f>#REF!</f>
        <v>#REF!</v>
      </c>
      <c r="G9" s="10"/>
      <c r="H9" s="9"/>
      <c r="I9" s="54">
        <f t="shared" ref="I8:I15" si="1">SUM(H9+G9)</f>
        <v>0</v>
      </c>
      <c r="J9" s="8"/>
      <c r="K9" s="12"/>
      <c r="L9" s="7">
        <f>F3</f>
        <v>43953</v>
      </c>
      <c r="M9" s="7">
        <f>F3+7</f>
        <v>43960</v>
      </c>
      <c r="N9" s="7">
        <f>F3+14</f>
        <v>43967</v>
      </c>
      <c r="O9" s="7">
        <f>F3+21</f>
        <v>43974</v>
      </c>
      <c r="P9" s="7">
        <f>F3+28</f>
        <v>43981</v>
      </c>
      <c r="Q9" s="7">
        <f>F3+35</f>
        <v>43988</v>
      </c>
      <c r="R9" s="7">
        <f>F3+42</f>
        <v>43995</v>
      </c>
      <c r="S9" s="7">
        <f>F3+49</f>
        <v>44002</v>
      </c>
      <c r="T9" s="7">
        <f>F3+56</f>
        <v>44009</v>
      </c>
      <c r="U9" s="7">
        <f>F3+63</f>
        <v>44016</v>
      </c>
      <c r="V9" s="7">
        <f>F3+70</f>
        <v>44023</v>
      </c>
      <c r="W9" s="7">
        <f>F3+77</f>
        <v>44030</v>
      </c>
      <c r="X9" s="7">
        <f>F3+84</f>
        <v>44037</v>
      </c>
      <c r="Y9" s="7">
        <f>F3+91</f>
        <v>44044</v>
      </c>
      <c r="Z9" s="7">
        <f>F3+98</f>
        <v>44051</v>
      </c>
      <c r="AA9" s="7">
        <f>F3+105</f>
        <v>44058</v>
      </c>
      <c r="AB9" s="7">
        <f>F3+117</f>
        <v>44070</v>
      </c>
      <c r="AC9" s="7">
        <f>F3+124</f>
        <v>44077</v>
      </c>
      <c r="AD9" s="7">
        <f>F3+131</f>
        <v>44084</v>
      </c>
      <c r="AE9" s="7">
        <f>F3+138</f>
        <v>44091</v>
      </c>
      <c r="AF9" s="7">
        <f>F3+145</f>
        <v>44098</v>
      </c>
      <c r="AG9" s="7">
        <f>F3+152</f>
        <v>44105</v>
      </c>
      <c r="AH9" s="7">
        <f>F3+159</f>
        <v>44112</v>
      </c>
      <c r="AI9" s="7">
        <f>F3+166</f>
        <v>44119</v>
      </c>
      <c r="AJ9" s="7">
        <f>F3+173</f>
        <v>44126</v>
      </c>
      <c r="AK9" s="7">
        <f>F3+180</f>
        <v>44133</v>
      </c>
      <c r="AL9" s="7">
        <f>F3+187</f>
        <v>44140</v>
      </c>
      <c r="AM9" s="7">
        <f>F3+194</f>
        <v>44147</v>
      </c>
      <c r="AN9" s="7">
        <f>F3+201</f>
        <v>44154</v>
      </c>
      <c r="AO9" s="7">
        <f>F3+208</f>
        <v>44161</v>
      </c>
    </row>
    <row r="10" spans="1:41" ht="15" thickBot="1">
      <c r="A10" s="11" t="str">
        <f t="shared" si="0"/>
        <v/>
      </c>
      <c r="B10" s="14"/>
      <c r="C10" s="34"/>
      <c r="D10" s="37"/>
      <c r="E10" s="38"/>
      <c r="F10" s="38" t="e">
        <f>#REF!</f>
        <v>#REF!</v>
      </c>
      <c r="G10" s="10"/>
      <c r="H10" s="9"/>
      <c r="I10" s="54">
        <f t="shared" si="1"/>
        <v>0</v>
      </c>
      <c r="J10" s="8"/>
      <c r="K10" s="12"/>
      <c r="L10" s="7">
        <f>F3</f>
        <v>43953</v>
      </c>
      <c r="M10" s="7">
        <f>F3+7</f>
        <v>43960</v>
      </c>
      <c r="N10" s="7">
        <f>F3+14</f>
        <v>43967</v>
      </c>
      <c r="O10" s="7">
        <f>F3+21</f>
        <v>43974</v>
      </c>
      <c r="P10" s="7">
        <f>F3+28</f>
        <v>43981</v>
      </c>
      <c r="Q10" s="7">
        <f>F3+35</f>
        <v>43988</v>
      </c>
      <c r="R10" s="7">
        <f>F3+42</f>
        <v>43995</v>
      </c>
      <c r="S10" s="7">
        <f>F3+49</f>
        <v>44002</v>
      </c>
      <c r="T10" s="7">
        <f>F3+56</f>
        <v>44009</v>
      </c>
      <c r="U10" s="7">
        <f>F3+63</f>
        <v>44016</v>
      </c>
      <c r="V10" s="7">
        <f>F3+70</f>
        <v>44023</v>
      </c>
      <c r="W10" s="7">
        <f>F3+77</f>
        <v>44030</v>
      </c>
      <c r="X10" s="7">
        <f>F3+84</f>
        <v>44037</v>
      </c>
      <c r="Y10" s="7">
        <f>F3+91</f>
        <v>44044</v>
      </c>
      <c r="Z10" s="7">
        <f>F3+98</f>
        <v>44051</v>
      </c>
      <c r="AA10" s="7">
        <f>F3+105</f>
        <v>44058</v>
      </c>
      <c r="AB10" s="7">
        <f>F3+117</f>
        <v>44070</v>
      </c>
      <c r="AC10" s="7">
        <f>F3+124</f>
        <v>44077</v>
      </c>
      <c r="AD10" s="7">
        <f>F3+131</f>
        <v>44084</v>
      </c>
      <c r="AE10" s="7">
        <f>F3+138</f>
        <v>44091</v>
      </c>
      <c r="AF10" s="7">
        <f>F3+145</f>
        <v>44098</v>
      </c>
      <c r="AG10" s="7">
        <f>F3+152</f>
        <v>44105</v>
      </c>
      <c r="AH10" s="7">
        <f>F3+159</f>
        <v>44112</v>
      </c>
      <c r="AI10" s="7">
        <f>F3+166</f>
        <v>44119</v>
      </c>
      <c r="AJ10" s="7">
        <f>F3+173</f>
        <v>44126</v>
      </c>
      <c r="AK10" s="7">
        <f>F3+180</f>
        <v>44133</v>
      </c>
      <c r="AL10" s="7">
        <f>F3+187</f>
        <v>44140</v>
      </c>
      <c r="AM10" s="7">
        <f>F3+194</f>
        <v>44147</v>
      </c>
      <c r="AN10" s="7">
        <f>F3+201</f>
        <v>44154</v>
      </c>
      <c r="AO10" s="7">
        <f>F3+208</f>
        <v>44161</v>
      </c>
    </row>
    <row r="11" spans="1:41" ht="15" thickBot="1">
      <c r="A11" s="11" t="str">
        <f t="shared" si="0"/>
        <v/>
      </c>
      <c r="B11" s="14"/>
      <c r="C11" s="34"/>
      <c r="D11" s="37"/>
      <c r="E11" s="38"/>
      <c r="F11" s="38" t="e">
        <f>#REF!</f>
        <v>#REF!</v>
      </c>
      <c r="G11" s="10"/>
      <c r="H11" s="9"/>
      <c r="I11" s="54">
        <f t="shared" si="1"/>
        <v>0</v>
      </c>
      <c r="J11" s="8"/>
      <c r="K11" s="12"/>
      <c r="L11" s="7">
        <f>F3</f>
        <v>43953</v>
      </c>
      <c r="M11" s="7">
        <f>F3+7</f>
        <v>43960</v>
      </c>
      <c r="N11" s="7">
        <f>F3+14</f>
        <v>43967</v>
      </c>
      <c r="O11" s="7">
        <f>F3+21</f>
        <v>43974</v>
      </c>
      <c r="P11" s="7">
        <f>F3+28</f>
        <v>43981</v>
      </c>
      <c r="Q11" s="7">
        <f>F3+35</f>
        <v>43988</v>
      </c>
      <c r="R11" s="7">
        <f>F3+42</f>
        <v>43995</v>
      </c>
      <c r="S11" s="7">
        <f>F3+49</f>
        <v>44002</v>
      </c>
      <c r="T11" s="7">
        <f>F3+56</f>
        <v>44009</v>
      </c>
      <c r="U11" s="7">
        <f>F3+63</f>
        <v>44016</v>
      </c>
      <c r="V11" s="7">
        <f>F3+70</f>
        <v>44023</v>
      </c>
      <c r="W11" s="7">
        <f>F3+77</f>
        <v>44030</v>
      </c>
      <c r="X11" s="7">
        <f>F3+84</f>
        <v>44037</v>
      </c>
      <c r="Y11" s="7">
        <f>F3+91</f>
        <v>44044</v>
      </c>
      <c r="Z11" s="7">
        <f>F3+98</f>
        <v>44051</v>
      </c>
      <c r="AA11" s="7">
        <f>F3+105</f>
        <v>44058</v>
      </c>
      <c r="AB11" s="7">
        <f>F3+117</f>
        <v>44070</v>
      </c>
      <c r="AC11" s="7">
        <f>F3+124</f>
        <v>44077</v>
      </c>
      <c r="AD11" s="7">
        <f>F3+131</f>
        <v>44084</v>
      </c>
      <c r="AE11" s="7">
        <f>F3+138</f>
        <v>44091</v>
      </c>
      <c r="AF11" s="7">
        <f>F3+145</f>
        <v>44098</v>
      </c>
      <c r="AG11" s="7">
        <f>F3+152</f>
        <v>44105</v>
      </c>
      <c r="AH11" s="7">
        <f>F3+159</f>
        <v>44112</v>
      </c>
      <c r="AI11" s="7">
        <f>F3+166</f>
        <v>44119</v>
      </c>
      <c r="AJ11" s="7">
        <f>F3+173</f>
        <v>44126</v>
      </c>
      <c r="AK11" s="7">
        <f>F3+180</f>
        <v>44133</v>
      </c>
      <c r="AL11" s="7">
        <f>F3+187</f>
        <v>44140</v>
      </c>
      <c r="AM11" s="7">
        <f>F3+194</f>
        <v>44147</v>
      </c>
      <c r="AN11" s="7">
        <f>F3+201</f>
        <v>44154</v>
      </c>
      <c r="AO11" s="7">
        <f>F3+208</f>
        <v>44161</v>
      </c>
    </row>
    <row r="12" spans="1:41" ht="15" thickBot="1">
      <c r="A12" s="11" t="str">
        <f t="shared" si="0"/>
        <v/>
      </c>
      <c r="B12" s="14"/>
      <c r="C12" s="34"/>
      <c r="D12" s="37"/>
      <c r="E12" s="38"/>
      <c r="F12" s="38" t="e">
        <f>#REF!</f>
        <v>#REF!</v>
      </c>
      <c r="G12" s="10"/>
      <c r="H12" s="9"/>
      <c r="I12" s="54">
        <f t="shared" si="1"/>
        <v>0</v>
      </c>
      <c r="J12" s="8"/>
      <c r="K12" s="12"/>
      <c r="L12" s="7">
        <f>F3</f>
        <v>43953</v>
      </c>
      <c r="M12" s="7">
        <f>F3+7</f>
        <v>43960</v>
      </c>
      <c r="N12" s="7">
        <f>F3+14</f>
        <v>43967</v>
      </c>
      <c r="O12" s="7">
        <f>F3+21</f>
        <v>43974</v>
      </c>
      <c r="P12" s="7">
        <f>F3+28</f>
        <v>43981</v>
      </c>
      <c r="Q12" s="7">
        <f>F3+35</f>
        <v>43988</v>
      </c>
      <c r="R12" s="7">
        <f>F3+42</f>
        <v>43995</v>
      </c>
      <c r="S12" s="7">
        <f>F3+49</f>
        <v>44002</v>
      </c>
      <c r="T12" s="7">
        <f>F3+56</f>
        <v>44009</v>
      </c>
      <c r="U12" s="7">
        <f>F3+63</f>
        <v>44016</v>
      </c>
      <c r="V12" s="7">
        <f>F3+70</f>
        <v>44023</v>
      </c>
      <c r="W12" s="7">
        <f>F3+77</f>
        <v>44030</v>
      </c>
      <c r="X12" s="7">
        <f>F3+84</f>
        <v>44037</v>
      </c>
      <c r="Y12" s="7">
        <f>F3+91</f>
        <v>44044</v>
      </c>
      <c r="Z12" s="7">
        <f>F3+98</f>
        <v>44051</v>
      </c>
      <c r="AA12" s="7">
        <f>F3+105</f>
        <v>44058</v>
      </c>
      <c r="AB12" s="7">
        <f>F3+117</f>
        <v>44070</v>
      </c>
      <c r="AC12" s="7">
        <f>F3+124</f>
        <v>44077</v>
      </c>
      <c r="AD12" s="7">
        <f>F3+131</f>
        <v>44084</v>
      </c>
      <c r="AE12" s="7">
        <f>F3+138</f>
        <v>44091</v>
      </c>
      <c r="AF12" s="7">
        <f>F3+145</f>
        <v>44098</v>
      </c>
      <c r="AG12" s="7">
        <f>F3+152</f>
        <v>44105</v>
      </c>
      <c r="AH12" s="7">
        <f>F3+159</f>
        <v>44112</v>
      </c>
      <c r="AI12" s="7">
        <f>F3+166</f>
        <v>44119</v>
      </c>
      <c r="AJ12" s="7">
        <f>F3+173</f>
        <v>44126</v>
      </c>
      <c r="AK12" s="7">
        <f>F3+180</f>
        <v>44133</v>
      </c>
      <c r="AL12" s="7">
        <f>F3+187</f>
        <v>44140</v>
      </c>
      <c r="AM12" s="7">
        <f>F3+194</f>
        <v>44147</v>
      </c>
      <c r="AN12" s="7">
        <f>F3+201</f>
        <v>44154</v>
      </c>
      <c r="AO12" s="7">
        <f>F3+208</f>
        <v>44161</v>
      </c>
    </row>
    <row r="13" spans="1:41" ht="15" thickBot="1">
      <c r="A13" s="11" t="str">
        <f t="shared" si="0"/>
        <v/>
      </c>
      <c r="B13" s="14"/>
      <c r="C13" s="34"/>
      <c r="D13" s="37"/>
      <c r="E13" s="38"/>
      <c r="F13" s="38" t="e">
        <f>#REF!</f>
        <v>#REF!</v>
      </c>
      <c r="G13" s="10"/>
      <c r="H13" s="9"/>
      <c r="I13" s="54">
        <f t="shared" si="1"/>
        <v>0</v>
      </c>
      <c r="J13" s="8"/>
      <c r="K13" s="12"/>
      <c r="L13" s="7">
        <f>F3</f>
        <v>43953</v>
      </c>
      <c r="M13" s="7">
        <f>F3+7</f>
        <v>43960</v>
      </c>
      <c r="N13" s="7">
        <f>F3+14</f>
        <v>43967</v>
      </c>
      <c r="O13" s="7">
        <f>F3+21</f>
        <v>43974</v>
      </c>
      <c r="P13" s="7">
        <f>F3+28</f>
        <v>43981</v>
      </c>
      <c r="Q13" s="7">
        <f>F3+35</f>
        <v>43988</v>
      </c>
      <c r="R13" s="7">
        <f>F3+42</f>
        <v>43995</v>
      </c>
      <c r="S13" s="7">
        <f>F3+49</f>
        <v>44002</v>
      </c>
      <c r="T13" s="7">
        <f>F3+56</f>
        <v>44009</v>
      </c>
      <c r="U13" s="7">
        <f>F3+63</f>
        <v>44016</v>
      </c>
      <c r="V13" s="7">
        <f>F3+70</f>
        <v>44023</v>
      </c>
      <c r="W13" s="7">
        <f>F3+77</f>
        <v>44030</v>
      </c>
      <c r="X13" s="7">
        <f>F3+84</f>
        <v>44037</v>
      </c>
      <c r="Y13" s="7">
        <f>F3+91</f>
        <v>44044</v>
      </c>
      <c r="Z13" s="7">
        <f>F3+98</f>
        <v>44051</v>
      </c>
      <c r="AA13" s="7">
        <f>F3+105</f>
        <v>44058</v>
      </c>
      <c r="AB13" s="7">
        <f>F3+117</f>
        <v>44070</v>
      </c>
      <c r="AC13" s="7">
        <f>F3+124</f>
        <v>44077</v>
      </c>
      <c r="AD13" s="7">
        <f>F3+131</f>
        <v>44084</v>
      </c>
      <c r="AE13" s="7">
        <f>F3+138</f>
        <v>44091</v>
      </c>
      <c r="AF13" s="7">
        <f>F3+145</f>
        <v>44098</v>
      </c>
      <c r="AG13" s="7">
        <f>F3+152</f>
        <v>44105</v>
      </c>
      <c r="AH13" s="7">
        <f>F3+159</f>
        <v>44112</v>
      </c>
      <c r="AI13" s="7">
        <f>F3+166</f>
        <v>44119</v>
      </c>
      <c r="AJ13" s="7">
        <f>F3+173</f>
        <v>44126</v>
      </c>
      <c r="AK13" s="7">
        <f>F3+180</f>
        <v>44133</v>
      </c>
      <c r="AL13" s="7">
        <f>F3+187</f>
        <v>44140</v>
      </c>
      <c r="AM13" s="7">
        <f>F3+194</f>
        <v>44147</v>
      </c>
      <c r="AN13" s="7">
        <f>F3+201</f>
        <v>44154</v>
      </c>
      <c r="AO13" s="7">
        <f>F3+208</f>
        <v>44161</v>
      </c>
    </row>
    <row r="14" spans="1:41" ht="15" thickBot="1">
      <c r="A14" s="11" t="str">
        <f t="shared" si="0"/>
        <v/>
      </c>
      <c r="B14" s="14"/>
      <c r="C14" s="34"/>
      <c r="D14" s="37"/>
      <c r="E14" s="38"/>
      <c r="F14" s="38" t="e">
        <f>#REF!</f>
        <v>#REF!</v>
      </c>
      <c r="G14" s="10"/>
      <c r="H14" s="9"/>
      <c r="I14" s="54">
        <f t="shared" si="1"/>
        <v>0</v>
      </c>
      <c r="J14" s="8"/>
      <c r="K14" s="12"/>
      <c r="L14" s="7">
        <f>F3</f>
        <v>43953</v>
      </c>
      <c r="M14" s="7">
        <f>F3+7</f>
        <v>43960</v>
      </c>
      <c r="N14" s="7">
        <f>F3+14</f>
        <v>43967</v>
      </c>
      <c r="O14" s="7">
        <f>F3+21</f>
        <v>43974</v>
      </c>
      <c r="P14" s="7">
        <f>F3+28</f>
        <v>43981</v>
      </c>
      <c r="Q14" s="7">
        <f>F3+35</f>
        <v>43988</v>
      </c>
      <c r="R14" s="7">
        <f>F3+42</f>
        <v>43995</v>
      </c>
      <c r="S14" s="7">
        <f>F3+49</f>
        <v>44002</v>
      </c>
      <c r="T14" s="7">
        <f>F3+56</f>
        <v>44009</v>
      </c>
      <c r="U14" s="7">
        <f>F3+63</f>
        <v>44016</v>
      </c>
      <c r="V14" s="7">
        <f>F3+70</f>
        <v>44023</v>
      </c>
      <c r="W14" s="7">
        <f>F3+77</f>
        <v>44030</v>
      </c>
      <c r="X14" s="7">
        <f>F3+84</f>
        <v>44037</v>
      </c>
      <c r="Y14" s="7">
        <f>F3+91</f>
        <v>44044</v>
      </c>
      <c r="Z14" s="7">
        <f>F3+98</f>
        <v>44051</v>
      </c>
      <c r="AA14" s="7">
        <f>F3+105</f>
        <v>44058</v>
      </c>
      <c r="AB14" s="7">
        <f>F3+117</f>
        <v>44070</v>
      </c>
      <c r="AC14" s="7">
        <f>F3+124</f>
        <v>44077</v>
      </c>
      <c r="AD14" s="7">
        <f>F3+131</f>
        <v>44084</v>
      </c>
      <c r="AE14" s="7">
        <f>F3+138</f>
        <v>44091</v>
      </c>
      <c r="AF14" s="7">
        <f>F3+145</f>
        <v>44098</v>
      </c>
      <c r="AG14" s="7">
        <f>F3+152</f>
        <v>44105</v>
      </c>
      <c r="AH14" s="7">
        <f>F3+159</f>
        <v>44112</v>
      </c>
      <c r="AI14" s="7">
        <f>F3+166</f>
        <v>44119</v>
      </c>
      <c r="AJ14" s="7">
        <f>F3+173</f>
        <v>44126</v>
      </c>
      <c r="AK14" s="7">
        <f>F3+180</f>
        <v>44133</v>
      </c>
      <c r="AL14" s="7">
        <f>F3+187</f>
        <v>44140</v>
      </c>
      <c r="AM14" s="7">
        <f>F3+194</f>
        <v>44147</v>
      </c>
      <c r="AN14" s="7">
        <f>F3+201</f>
        <v>44154</v>
      </c>
      <c r="AO14" s="7">
        <f>F3+208</f>
        <v>44161</v>
      </c>
    </row>
    <row r="15" spans="1:41" ht="15" thickBot="1">
      <c r="A15" s="13" t="str">
        <f t="shared" si="0"/>
        <v/>
      </c>
      <c r="B15" s="14"/>
      <c r="C15" s="34"/>
      <c r="D15" s="37"/>
      <c r="E15" s="38"/>
      <c r="F15" s="38" t="e">
        <f>#REF!</f>
        <v>#REF!</v>
      </c>
      <c r="G15" s="10"/>
      <c r="H15" s="9"/>
      <c r="I15" s="54">
        <f t="shared" si="1"/>
        <v>0</v>
      </c>
      <c r="J15" s="8"/>
      <c r="K15" s="12"/>
      <c r="L15" s="7">
        <f>F3</f>
        <v>43953</v>
      </c>
      <c r="M15" s="7">
        <f>F3+7</f>
        <v>43960</v>
      </c>
      <c r="N15" s="7">
        <f>F3+14</f>
        <v>43967</v>
      </c>
      <c r="O15" s="7">
        <f>F3+21</f>
        <v>43974</v>
      </c>
      <c r="P15" s="7">
        <f>F3+28</f>
        <v>43981</v>
      </c>
      <c r="Q15" s="7">
        <f>F3+35</f>
        <v>43988</v>
      </c>
      <c r="R15" s="7">
        <f>F3+42</f>
        <v>43995</v>
      </c>
      <c r="S15" s="7">
        <f>F3+49</f>
        <v>44002</v>
      </c>
      <c r="T15" s="7">
        <f>F3+56</f>
        <v>44009</v>
      </c>
      <c r="U15" s="7">
        <f>F3+63</f>
        <v>44016</v>
      </c>
      <c r="V15" s="7">
        <f>F3+70</f>
        <v>44023</v>
      </c>
      <c r="W15" s="7">
        <f>F3+77</f>
        <v>44030</v>
      </c>
      <c r="X15" s="7">
        <f>F3+84</f>
        <v>44037</v>
      </c>
      <c r="Y15" s="7">
        <f>F3+91</f>
        <v>44044</v>
      </c>
      <c r="Z15" s="7">
        <f>F3+98</f>
        <v>44051</v>
      </c>
      <c r="AA15" s="7">
        <f>F3+105</f>
        <v>44058</v>
      </c>
      <c r="AB15" s="7">
        <f>F3+117</f>
        <v>44070</v>
      </c>
      <c r="AC15" s="7">
        <f>F3+124</f>
        <v>44077</v>
      </c>
      <c r="AD15" s="7">
        <f>F3+131</f>
        <v>44084</v>
      </c>
      <c r="AE15" s="7">
        <f>F3+138</f>
        <v>44091</v>
      </c>
      <c r="AF15" s="7">
        <f>F3+145</f>
        <v>44098</v>
      </c>
      <c r="AG15" s="7">
        <f>F3+152</f>
        <v>44105</v>
      </c>
      <c r="AH15" s="7">
        <f>F3+159</f>
        <v>44112</v>
      </c>
      <c r="AI15" s="7">
        <f>F3+166</f>
        <v>44119</v>
      </c>
      <c r="AJ15" s="7">
        <f>F3+173</f>
        <v>44126</v>
      </c>
      <c r="AK15" s="7">
        <f>F3+180</f>
        <v>44133</v>
      </c>
      <c r="AL15" s="7">
        <f>F3+187</f>
        <v>44140</v>
      </c>
      <c r="AM15" s="7">
        <f>F3+194</f>
        <v>44147</v>
      </c>
      <c r="AN15" s="7">
        <f>F3+201</f>
        <v>44154</v>
      </c>
      <c r="AO15" s="7">
        <f>F3+208</f>
        <v>44161</v>
      </c>
    </row>
    <row r="16" spans="1:41">
      <c r="E16" s="32"/>
      <c r="F16" s="32"/>
    </row>
    <row r="20" spans="9:39"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9:39"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9:39"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9:39">
      <c r="Z23" s="4"/>
      <c r="AA23" s="4"/>
      <c r="AB23" s="5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9:39">
      <c r="I24" s="53"/>
      <c r="Z24" s="4"/>
      <c r="AA24" s="4"/>
      <c r="AB24" s="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9:39">
      <c r="Z25" s="4"/>
      <c r="AA25" s="4"/>
      <c r="AB25" s="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9:39">
      <c r="Z26" s="4"/>
      <c r="AA26" s="4"/>
      <c r="AB26" s="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9:39">
      <c r="Z27" s="4"/>
      <c r="AA27" s="4"/>
      <c r="AB27" s="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9:39">
      <c r="Z28" s="4"/>
      <c r="AA28" s="4"/>
      <c r="AB28" s="5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9:39">
      <c r="U29" s="3"/>
      <c r="V29" s="3"/>
      <c r="W29" s="3"/>
      <c r="X29" s="3"/>
      <c r="Y29" s="3"/>
      <c r="Z29" s="6"/>
      <c r="AA29" s="4"/>
      <c r="AB29" s="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9:39">
      <c r="U30" s="3"/>
      <c r="V30" s="3"/>
      <c r="W30" s="3"/>
      <c r="X30" s="3"/>
      <c r="Y30" s="3"/>
      <c r="Z30" s="6"/>
      <c r="AA30" s="4"/>
      <c r="AB30" s="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9:39">
      <c r="U31" s="3"/>
      <c r="V31" s="3"/>
      <c r="W31" s="3"/>
      <c r="X31" s="3"/>
      <c r="Y31" s="3"/>
      <c r="Z31" s="6"/>
      <c r="AA31" s="4"/>
      <c r="AB31" s="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9:39">
      <c r="U32" s="3"/>
      <c r="V32" s="3"/>
      <c r="W32" s="3"/>
      <c r="X32" s="3"/>
      <c r="Y32" s="3"/>
      <c r="Z32" s="6"/>
      <c r="AA32" s="4"/>
      <c r="AB32" s="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1:26">
      <c r="U33" s="3"/>
      <c r="V33" s="3"/>
      <c r="W33" s="3"/>
      <c r="X33" s="3"/>
      <c r="Y33" s="3"/>
      <c r="Z33" s="3"/>
    </row>
    <row r="34" spans="21:26" ht="50.25" customHeight="1">
      <c r="U34" s="3"/>
      <c r="V34" s="3"/>
      <c r="W34" s="3"/>
      <c r="X34" s="3"/>
      <c r="Y34" s="3"/>
      <c r="Z34" s="3"/>
    </row>
    <row r="35" spans="21:26">
      <c r="U35" s="3"/>
      <c r="V35" s="3"/>
      <c r="W35" s="3"/>
      <c r="X35" s="3"/>
      <c r="Y35" s="3"/>
      <c r="Z35" s="3"/>
    </row>
    <row r="36" spans="21:26">
      <c r="U36" s="3"/>
      <c r="V36" s="3"/>
      <c r="W36" s="3"/>
      <c r="X36" s="3"/>
      <c r="Y36" s="3"/>
      <c r="Z36" s="3"/>
    </row>
    <row r="37" spans="21:26">
      <c r="U37" s="3"/>
      <c r="V37" s="3"/>
      <c r="W37" s="3"/>
      <c r="X37" s="3"/>
      <c r="Y37" s="3"/>
      <c r="Z37" s="3"/>
    </row>
    <row r="38" spans="21:26">
      <c r="U38" s="3"/>
      <c r="V38" s="3"/>
      <c r="W38" s="3"/>
      <c r="X38" s="3"/>
      <c r="Y38" s="3"/>
      <c r="Z38" s="3"/>
    </row>
    <row r="39" spans="21:26" ht="36" customHeight="1">
      <c r="U39" s="3"/>
      <c r="V39" s="3"/>
      <c r="W39" s="3"/>
      <c r="X39" s="3"/>
      <c r="Y39" s="3"/>
      <c r="Z39" s="3"/>
    </row>
    <row r="40" spans="21:26">
      <c r="U40" s="3"/>
      <c r="V40" s="3"/>
      <c r="W40" s="3"/>
      <c r="X40" s="3"/>
      <c r="Y40" s="3"/>
      <c r="Z40" s="3"/>
    </row>
    <row r="41" spans="21:26">
      <c r="U41" s="3"/>
      <c r="V41" s="3"/>
      <c r="W41" s="3"/>
      <c r="X41" s="3"/>
      <c r="Y41" s="3"/>
      <c r="Z41" s="3"/>
    </row>
    <row r="42" spans="21:26">
      <c r="U42" s="3"/>
      <c r="V42" s="3"/>
      <c r="W42" s="3"/>
      <c r="X42" s="3"/>
      <c r="Y42" s="3"/>
      <c r="Z42" s="3"/>
    </row>
    <row r="43" spans="21:26" ht="45.75" customHeight="1">
      <c r="U43" s="3"/>
      <c r="V43" s="3"/>
      <c r="W43" s="3"/>
      <c r="X43" s="3"/>
      <c r="Y43" s="3"/>
      <c r="Z43" s="3"/>
    </row>
    <row r="44" spans="21:26">
      <c r="U44" s="3"/>
      <c r="V44" s="3"/>
      <c r="W44" s="3"/>
      <c r="X44" s="3"/>
      <c r="Y44" s="3"/>
      <c r="Z44" s="3"/>
    </row>
  </sheetData>
  <mergeCells count="3">
    <mergeCell ref="A1:H1"/>
    <mergeCell ref="A2:C2"/>
    <mergeCell ref="A3:C3"/>
  </mergeCells>
  <conditionalFormatting sqref="A6:A15 G6:I15">
    <cfRule type="cellIs" dxfId="6" priority="14" operator="equal">
      <formula>"Complete"</formula>
    </cfRule>
  </conditionalFormatting>
  <conditionalFormatting sqref="G6:G15">
    <cfRule type="cellIs" dxfId="5" priority="12" operator="lessThan">
      <formula>0</formula>
    </cfRule>
    <cfRule type="cellIs" dxfId="4" priority="13" operator="greaterThan">
      <formula>7</formula>
    </cfRule>
  </conditionalFormatting>
  <conditionalFormatting sqref="E2:E3 G4:G15">
    <cfRule type="cellIs" dxfId="3" priority="11" operator="lessThan">
      <formula>0</formula>
    </cfRule>
  </conditionalFormatting>
  <conditionalFormatting sqref="I6:I15">
    <cfRule type="cellIs" dxfId="2" priority="10" operator="greaterThan">
      <formula>"F6"</formula>
    </cfRule>
  </conditionalFormatting>
  <conditionalFormatting sqref="L6:AO15">
    <cfRule type="cellIs" dxfId="1" priority="1" operator="between">
      <formula>$H6</formula>
      <formula>$I6</formula>
    </cfRule>
  </conditionalFormatting>
  <dataValidations count="1">
    <dataValidation type="date" errorStyle="warning" allowBlank="1" showErrorMessage="1" errorTitle="Error" error="Only leave blank if this project is complete." sqref="I6:I15" xr:uid="{FEADE239-76B7-4813-AF0E-9A0EAC72F447}">
      <formula1>$F$3</formula1>
      <formula2>$G$3</formula2>
    </dataValidation>
  </dataValidations>
  <pageMargins left="0.7" right="0.7" top="0.75" bottom="0.75" header="0.3" footer="0.3"/>
  <pageSetup scale="51" fitToHeight="0" orientation="landscape" r:id="rId1"/>
  <customProperties>
    <customPr name="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You must choose from the drop down list only." promptTitle="Choose action owner" xr:uid="{2F2F8166-BC20-48A7-A5BF-18D8F2B68223}">
          <x14:formula1>
            <xm:f>#REF!</xm:f>
          </x14:formula1>
          <xm:sqref>J6:J15</xm:sqref>
        </x14:dataValidation>
        <x14:dataValidation type="list" allowBlank="1" showInputMessage="1" showErrorMessage="1" errorTitle="Error" error="Choose the required number  ( the definitions are on Regulatory &amp; Risk tab) " promptTitle="Regulatory Compliance / Risk" prompt="Choose from the list on Regulatory &amp; Risk tab " xr:uid="{989960A3-881E-458E-845F-1CE499D08C3B}">
          <x14:formula1>
            <xm:f>#REF!</xm:f>
          </x14:formula1>
          <xm:sqref>K6:K15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6B90F7B1F76459D0384EBA7A025F9" ma:contentTypeVersion="6" ma:contentTypeDescription="Create a new document." ma:contentTypeScope="" ma:versionID="9a28cfa2efd65964c2a1b1c3626ddbf6">
  <xsd:schema xmlns:xsd="http://www.w3.org/2001/XMLSchema" xmlns:xs="http://www.w3.org/2001/XMLSchema" xmlns:p="http://schemas.microsoft.com/office/2006/metadata/properties" xmlns:ns2="6dd3ad55-985b-485f-b869-67937add7f1d" xmlns:ns3="8fc66b2d-dbaa-414b-8e4a-d8dce01240e0" targetNamespace="http://schemas.microsoft.com/office/2006/metadata/properties" ma:root="true" ma:fieldsID="cbb8dce73350680242be7c23f0e9aef0" ns2:_="" ns3:_="">
    <xsd:import namespace="6dd3ad55-985b-485f-b869-67937add7f1d"/>
    <xsd:import namespace="8fc66b2d-dbaa-414b-8e4a-d8dce01240e0"/>
    <xsd:element name="properties">
      <xsd:complexType>
        <xsd:sequence>
          <xsd:element name="documentManagement">
            <xsd:complexType>
              <xsd:all>
                <xsd:element ref="ns2:JiveDescription" minOccurs="0"/>
                <xsd:element ref="ns2:JiveComments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3ad55-985b-485f-b869-67937add7f1d" elementFormDefault="qualified">
    <xsd:import namespace="http://schemas.microsoft.com/office/2006/documentManagement/types"/>
    <xsd:import namespace="http://schemas.microsoft.com/office/infopath/2007/PartnerControls"/>
    <xsd:element name="JiveDescription" ma:index="8" nillable="true" ma:displayName="Description" ma:description="" ma:internalName="JiveDescription">
      <xsd:simpleType>
        <xsd:restriction base="dms:Note"/>
      </xsd:simpleType>
    </xsd:element>
    <xsd:element name="JiveComments" ma:index="9" nillable="true" ma:displayName="Comments" ma:description="" ma:internalName="JiveComments">
      <xsd:simpleType>
        <xsd:restriction base="dms:Note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66b2d-dbaa-414b-8e4a-d8dce0124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iveDescription xmlns="6dd3ad55-985b-485f-b869-67937add7f1d" xsi:nil="true"/>
    <JiveComments xmlns="6dd3ad55-985b-485f-b869-67937add7f1d" xsi:nil="true"/>
  </documentManagement>
</p:properties>
</file>

<file path=customXml/itemProps1.xml><?xml version="1.0" encoding="utf-8"?>
<ds:datastoreItem xmlns:ds="http://schemas.openxmlformats.org/officeDocument/2006/customXml" ds:itemID="{19A37842-139D-4635-B938-5AE7E3C95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3ad55-985b-485f-b869-67937add7f1d"/>
    <ds:schemaRef ds:uri="8fc66b2d-dbaa-414b-8e4a-d8dce0124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E3BA0-B27C-4DB6-959A-FE26036CD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5532C-B5DD-4E44-AF55-327441DDDF55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8fc66b2d-dbaa-414b-8e4a-d8dce01240e0"/>
    <ds:schemaRef ds:uri="http://schemas.microsoft.com/office/infopath/2007/PartnerControls"/>
    <ds:schemaRef ds:uri="6dd3ad55-985b-485f-b869-67937add7f1d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Drop down</vt:lpstr>
      <vt:lpstr>Gantt Chart - Weeks</vt:lpstr>
    </vt:vector>
  </TitlesOfParts>
  <Manager/>
  <Company>Huntsman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Li</dc:creator>
  <cp:keywords/>
  <dc:description/>
  <cp:lastModifiedBy>Lisa Ellis</cp:lastModifiedBy>
  <cp:revision/>
  <dcterms:created xsi:type="dcterms:W3CDTF">2017-01-09T02:17:43Z</dcterms:created>
  <dcterms:modified xsi:type="dcterms:W3CDTF">2020-04-14T16:39:54Z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0x010100FD06B90F7B1F76459D0384EBA7A025F9</vt:lpwstr>
  </property>
</Properties>
</file>